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Exh1.1" sheetId="1" r:id="rId1"/>
    <sheet name="Exh1.4-1.6" sheetId="2" r:id="rId2"/>
    <sheet name="Exh2.1" sheetId="3" r:id="rId3"/>
    <sheet name="Exh3.1" sheetId="4" r:id="rId4"/>
    <sheet name="Exh4" sheetId="5" r:id="rId5"/>
    <sheet name="Exh5" sheetId="6" r:id="rId6"/>
    <sheet name="Exh6" sheetId="7" r:id="rId7"/>
    <sheet name="Exh7" sheetId="8" r:id="rId8"/>
    <sheet name="Exh8" sheetId="9" r:id="rId9"/>
    <sheet name="Exh9" sheetId="10" r:id="rId10"/>
    <sheet name="Exh11" sheetId="11" r:id="rId11"/>
    <sheet name="Exh12" sheetId="12" r:id="rId12"/>
    <sheet name="Exh13" sheetId="13" r:id="rId13"/>
    <sheet name="Exh14" sheetId="14" r:id="rId14"/>
    <sheet name="Exh15" sheetId="15" r:id="rId15"/>
    <sheet name="Notice" sheetId="16" r:id="rId16"/>
  </sheets>
  <definedNames>
    <definedName name="_xlfn.SUMIFS" hidden="1">#NAME?</definedName>
    <definedName name="Incurred_Indemnity">#REF!</definedName>
    <definedName name="Incurred_Medical">#REF!</definedName>
    <definedName name="InjuryType">#REF!</definedName>
    <definedName name="Number_of_Claims">#REF!</definedName>
    <definedName name="Paid_Indemnity">#REF!</definedName>
    <definedName name="Paid_Medical">#REF!</definedName>
    <definedName name="PDRInterval">#REF!</definedName>
    <definedName name="_xlnm.Print_Area" localSheetId="4">'Exh4'!$B$4:$P$44</definedName>
    <definedName name="_xlnm.Print_Area" localSheetId="5">'Exh5'!$B$4:$P$46</definedName>
    <definedName name="_xlnm.Print_Area" localSheetId="6">'Exh6'!$B$4:$P$46</definedName>
    <definedName name="_xlnm.Print_Area" localSheetId="7">'Exh7'!$B$4:$P$46</definedName>
    <definedName name="_xlnm.Print_Area" localSheetId="8">'Exh8'!$B$4:$P$46</definedName>
    <definedName name="_xlnm.Print_Area" localSheetId="9">'Exh9'!$B$4:$P$46</definedName>
    <definedName name="TypeOfInjury">#REF!</definedName>
    <definedName name="Voucher_VR">#REF!</definedName>
  </definedNames>
  <calcPr fullCalcOnLoad="1"/>
</workbook>
</file>

<file path=xl/sharedStrings.xml><?xml version="1.0" encoding="utf-8"?>
<sst xmlns="http://schemas.openxmlformats.org/spreadsheetml/2006/main" count="1116" uniqueCount="520">
  <si>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</si>
  <si>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</si>
  <si>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</si>
  <si>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</si>
  <si>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</si>
  <si>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</si>
  <si>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</si>
  <si>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</si>
  <si>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</si>
  <si>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</si>
  <si>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</si>
  <si>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</si>
  <si>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</si>
  <si>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</si>
  <si>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</si>
  <si>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</si>
  <si>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</si>
  <si>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</si>
  <si>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</si>
  <si>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</si>
  <si>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</si>
  <si>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</si>
  <si>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</si>
  <si>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</si>
  <si>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</si>
  <si>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</si>
  <si>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</si>
  <si>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</si>
  <si>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</si>
  <si>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</si>
  <si>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</si>
  <si>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</si>
  <si>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</si>
  <si>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</si>
  <si>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</si>
  <si>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</si>
  <si>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</si>
  <si>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</si>
  <si>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</si>
  <si>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</si>
  <si>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</si>
  <si>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</si>
  <si>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</si>
  <si>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</si>
  <si>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</si>
  <si>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</si>
  <si>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</si>
  <si>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Policy Year 2014 Permanent Disability Summary</t>
  </si>
  <si>
    <t>Paid Indemnity Benefits for Calendar Year 2016</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</si>
  <si>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</si>
  <si>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</si>
  <si>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</si>
  <si>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</si>
  <si>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</si>
  <si>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</si>
  <si>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</si>
  <si>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</si>
  <si>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</si>
  <si>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</si>
  <si>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</si>
  <si>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</si>
  <si>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</si>
  <si>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</si>
  <si>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</si>
  <si>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</si>
  <si>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</si>
  <si>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</si>
  <si>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</si>
  <si>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</si>
  <si>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</si>
  <si>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</si>
  <si>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</si>
  <si>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</si>
  <si>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</si>
  <si>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</si>
  <si>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</si>
  <si>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</si>
  <si>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</si>
  <si>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</si>
  <si>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</si>
  <si>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</si>
  <si>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</si>
  <si>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</si>
  <si>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</si>
  <si>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</si>
  <si>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</si>
  <si>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</si>
  <si>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Summary of Claims by Cause of Injury - Policy Year 2014</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</si>
  <si>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</si>
  <si>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</si>
  <si>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</si>
  <si>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</si>
  <si>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</si>
  <si>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</si>
  <si>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</si>
  <si>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</si>
  <si>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</si>
  <si>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</si>
  <si>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</si>
  <si>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</si>
  <si>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</si>
  <si>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</si>
  <si>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</si>
  <si>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</si>
  <si>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</si>
  <si>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</si>
  <si>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</si>
  <si>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</si>
  <si>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</si>
  <si>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</si>
  <si>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</si>
  <si>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</si>
  <si>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</si>
  <si>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</si>
  <si>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</si>
  <si>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</si>
  <si>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</si>
  <si>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</si>
  <si>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</si>
  <si>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</si>
  <si>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</si>
  <si>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</si>
  <si>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</si>
  <si>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</si>
  <si>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</si>
  <si>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</si>
  <si>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</si>
  <si>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</si>
  <si>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</si>
  <si>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</si>
  <si>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</si>
  <si>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</si>
  <si>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</si>
  <si>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</si>
  <si>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</si>
  <si>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</si>
  <si>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</si>
  <si>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</si>
  <si>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</si>
  <si>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</si>
  <si>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</si>
  <si>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</si>
  <si>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</si>
  <si>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</si>
  <si>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</si>
  <si>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</si>
  <si>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</si>
  <si>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</si>
  <si>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</si>
  <si>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</si>
  <si>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</si>
  <si>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</si>
  <si>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</si>
  <si>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</si>
  <si>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</si>
  <si>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</si>
  <si>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</si>
  <si>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</si>
  <si>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</si>
  <si>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</si>
  <si>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</si>
  <si>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</si>
  <si>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</si>
  <si>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</si>
  <si>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</si>
  <si>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</si>
  <si>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</si>
  <si>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</si>
  <si>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</si>
  <si>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</si>
  <si>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</si>
  <si>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</si>
  <si>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</si>
  <si>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</si>
  <si>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</si>
  <si>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</si>
  <si>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</si>
  <si>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</si>
  <si>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</si>
  <si>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</si>
  <si>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</si>
  <si>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</si>
  <si>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</si>
  <si>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</si>
  <si>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</si>
  <si>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</si>
  <si>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</si>
  <si>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</si>
  <si>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</si>
  <si>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</si>
  <si>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</si>
  <si>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</si>
  <si>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</si>
  <si>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</si>
  <si>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</si>
  <si>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Motor Vehicle - Crash of Airplane</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</si>
  <si>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</si>
  <si>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</si>
  <si>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</si>
  <si>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</si>
  <si>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</si>
  <si>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</si>
  <si>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</si>
  <si>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</si>
  <si>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</si>
  <si>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</si>
  <si>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</si>
  <si>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</si>
  <si>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</si>
  <si>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</si>
  <si>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Motor Vehicle - Crash of Rail Vehicle</t>
  </si>
  <si>
    <t>67</t>
  </si>
  <si>
    <t>Struck or Stepped On - Sanding, Scraping, Cleaning Operation</t>
  </si>
  <si>
    <t>14</t>
  </si>
  <si>
    <t>Burn or Scald - Abnormal Air Pressure</t>
  </si>
  <si>
    <t>07</t>
  </si>
  <si>
    <t>Burn or Scald - Welding Operations</t>
  </si>
  <si>
    <t>40</t>
  </si>
  <si>
    <t>Motor Vehicle - Crash of Water Vehicle</t>
  </si>
  <si>
    <t>91</t>
  </si>
  <si>
    <t>Mold</t>
  </si>
  <si>
    <t>93</t>
  </si>
  <si>
    <t>Gunshot</t>
  </si>
  <si>
    <t>08</t>
  </si>
  <si>
    <t>Burn or Scald - Radiation</t>
  </si>
  <si>
    <t>88</t>
  </si>
  <si>
    <t>Natural Disasters</t>
  </si>
  <si>
    <t>Nature of Injury</t>
  </si>
  <si>
    <t>Summary of Claims by Nature of Injury - Policy Year 2014</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</si>
  <si>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</si>
  <si>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</si>
  <si>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</si>
  <si>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</si>
  <si>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</si>
  <si>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</si>
  <si>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</si>
  <si>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</si>
  <si>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</si>
  <si>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</si>
  <si>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</si>
  <si>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</si>
  <si>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</si>
  <si>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</si>
  <si>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</si>
  <si>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</si>
  <si>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</si>
  <si>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</si>
  <si>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</si>
  <si>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</si>
  <si>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</si>
  <si>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</si>
  <si>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</si>
  <si>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</si>
  <si>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</si>
  <si>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</si>
  <si>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</si>
  <si>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</si>
  <si>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</si>
  <si>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</si>
  <si>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</si>
  <si>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</si>
  <si>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</si>
  <si>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</si>
  <si>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</si>
  <si>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</si>
  <si>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</si>
  <si>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</si>
  <si>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</si>
  <si>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</si>
  <si>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</si>
  <si>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</si>
  <si>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</si>
  <si>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</si>
  <si>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</si>
  <si>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</si>
  <si>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</si>
  <si>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</si>
  <si>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</si>
  <si>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</si>
  <si>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</si>
  <si>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</si>
  <si>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</si>
  <si>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</si>
  <si>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</si>
  <si>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</si>
  <si>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</si>
  <si>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</si>
  <si>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</si>
  <si>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</si>
  <si>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</si>
  <si>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Silicosis</t>
  </si>
  <si>
    <t>63</t>
  </si>
  <si>
    <t>Byssinosis</t>
  </si>
  <si>
    <t>Part of Body</t>
  </si>
  <si>
    <t xml:space="preserve"> </t>
  </si>
  <si>
    <t>Summary of Claims by Part of Body - Policy Year 2014</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</si>
  <si>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</si>
  <si>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</si>
  <si>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</si>
  <si>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</si>
  <si>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</si>
  <si>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</si>
  <si>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</si>
  <si>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</si>
  <si>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</si>
  <si>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</si>
  <si>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</si>
  <si>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</si>
  <si>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</si>
  <si>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</si>
  <si>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</si>
  <si>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</si>
  <si>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</si>
  <si>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</si>
  <si>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</si>
  <si>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</si>
  <si>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</si>
  <si>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</si>
  <si>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</si>
  <si>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</si>
  <si>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</si>
  <si>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</si>
  <si>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</si>
  <si>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</si>
  <si>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</si>
  <si>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</si>
  <si>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</si>
  <si>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</si>
  <si>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</si>
  <si>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</si>
  <si>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</si>
  <si>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</si>
  <si>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</si>
  <si>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</si>
  <si>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</si>
  <si>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</si>
  <si>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</si>
  <si>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</si>
  <si>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</si>
  <si>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</si>
  <si>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</si>
  <si>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</si>
  <si>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</si>
  <si>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</si>
  <si>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</si>
  <si>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</si>
  <si>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</si>
  <si>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</si>
  <si>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</si>
  <si>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</si>
  <si>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</si>
  <si>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</si>
  <si>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</si>
  <si>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</si>
  <si>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</si>
  <si>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</si>
  <si>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</si>
  <si>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</si>
  <si>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</si>
  <si>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</si>
  <si>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</si>
  <si>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</si>
  <si>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</si>
  <si>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</si>
  <si>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</si>
  <si>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</si>
  <si>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</si>
  <si>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</si>
  <si>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</si>
  <si>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</si>
  <si>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</si>
  <si>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</si>
  <si>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</si>
  <si>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</si>
  <si>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</si>
  <si>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</si>
  <si>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</si>
  <si>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</si>
  <si>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</si>
  <si>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</si>
  <si>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</si>
  <si>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</si>
  <si>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</si>
  <si>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</si>
  <si>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</si>
  <si>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</si>
  <si>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</si>
  <si>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</si>
  <si>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[4 + 5 + 6 + 7 + 8]</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</si>
  <si>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</si>
  <si>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</si>
  <si>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</si>
  <si>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</si>
  <si>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</si>
  <si>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</si>
  <si>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</si>
  <si>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</si>
  <si>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</si>
  <si>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</si>
  <si>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</si>
  <si>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2011 figures include a reallocation made by the State Compensation Insurance Fund to move $500 million of reserves from loss to ULAE.</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</si>
  <si>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</si>
  <si>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</si>
  <si>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</si>
  <si>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Paid Medical-Legal Costs</t>
  </si>
  <si>
    <t>Service Year 2016</t>
  </si>
  <si>
    <t>Average</t>
  </si>
  <si>
    <t>Cost of</t>
  </si>
  <si>
    <t>Cost Per</t>
  </si>
  <si>
    <t>Physician Specialty</t>
  </si>
  <si>
    <t>Reports</t>
  </si>
  <si>
    <t>Report</t>
  </si>
  <si>
    <t>All Others</t>
  </si>
  <si>
    <t>Total/Average</t>
  </si>
  <si>
    <t>Sources: WCIRB's Medical Data Call (MDC).  All figures are based on medical-legal transactions reported on all claim types form all accident years within the service year.</t>
  </si>
  <si>
    <t>Orthopedic</t>
  </si>
  <si>
    <t>Internal Medicine &amp; Cardiology</t>
  </si>
  <si>
    <t>Chiropractor</t>
  </si>
  <si>
    <t>Psychologist/Behavioral Health</t>
  </si>
  <si>
    <t>Psychiatry</t>
  </si>
  <si>
    <t>Neurology</t>
  </si>
  <si>
    <t>Distribution of Calendar Year Medical Costs Paid</t>
  </si>
  <si>
    <r>
      <t>2015</t>
    </r>
    <r>
      <rPr>
        <vertAlign val="superscript"/>
        <sz val="10"/>
        <color indexed="8"/>
        <rFont val="Arial"/>
        <family val="2"/>
      </rPr>
      <t>[1]</t>
    </r>
  </si>
  <si>
    <r>
      <t>2014</t>
    </r>
    <r>
      <rPr>
        <vertAlign val="superscript"/>
        <sz val="10"/>
        <color indexed="8"/>
        <rFont val="Arial"/>
        <family val="2"/>
      </rPr>
      <t>[1]</t>
    </r>
  </si>
  <si>
    <r>
      <t>2013</t>
    </r>
    <r>
      <rPr>
        <vertAlign val="superscript"/>
        <sz val="10"/>
        <color indexed="8"/>
        <rFont val="Arial"/>
        <family val="2"/>
      </rPr>
      <t>[1]</t>
    </r>
  </si>
  <si>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</si>
  <si>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</si>
  <si>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</si>
  <si>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</si>
  <si>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</si>
  <si>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</si>
  <si>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</si>
  <si>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</si>
  <si>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</si>
  <si>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</si>
  <si>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</si>
  <si>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</si>
  <si>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</si>
  <si>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r>
      <t xml:space="preserve">Medical Cost Containment Program Payments </t>
    </r>
    <r>
      <rPr>
        <vertAlign val="superscript"/>
        <sz val="10"/>
        <color indexed="8"/>
        <rFont val="Arial"/>
        <family val="2"/>
      </rPr>
      <t>[2]</t>
    </r>
  </si>
  <si>
    <r>
      <t>Interpreter Services</t>
    </r>
    <r>
      <rPr>
        <vertAlign val="superscript"/>
        <sz val="10"/>
        <color indexed="8"/>
        <rFont val="Arial"/>
        <family val="2"/>
      </rPr>
      <t>[3]</t>
    </r>
  </si>
  <si>
    <r>
      <t>Copy Services</t>
    </r>
    <r>
      <rPr>
        <vertAlign val="superscript"/>
        <sz val="10"/>
        <color indexed="8"/>
        <rFont val="Arial"/>
        <family val="2"/>
      </rPr>
      <t>[3]</t>
    </r>
  </si>
  <si>
    <t>Dental Services</t>
  </si>
  <si>
    <t>Capitated Medical Payments</t>
  </si>
  <si>
    <t>Reimbursements to Medicare</t>
  </si>
  <si>
    <t>Other Medical Services</t>
  </si>
  <si>
    <t>Total Medical Payments</t>
  </si>
  <si>
    <t>Figures have been updated since the issuance of last year’s report.</t>
  </si>
  <si>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2016 is $291 million.</t>
  </si>
  <si>
    <t>2013 and 2014 numbers are based on WCIRB surveys of insurer medical payments.</t>
  </si>
  <si>
    <t>Sources:</t>
  </si>
  <si>
    <t>WCIRB aggregate indemnity and medical cost calls</t>
  </si>
  <si>
    <t>WCIRB's Medical Data Call (MDC)</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</si>
  <si>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</si>
  <si>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</si>
  <si>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</si>
  <si>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</si>
  <si>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</si>
  <si>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</si>
  <si>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</si>
  <si>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</si>
  <si>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</si>
  <si>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</si>
  <si>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</si>
  <si>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</si>
  <si>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</si>
  <si>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</si>
  <si>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</si>
  <si>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</si>
  <si>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</si>
  <si>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</si>
  <si>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</si>
  <si>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</si>
  <si>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</si>
  <si>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</si>
  <si>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</si>
  <si>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</si>
  <si>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</si>
  <si>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</si>
  <si>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As a result of WCIRB efforts to more accurately categorize medical transactions, figures shown for 2013 through 2015 have been updated since the issuance of last year’s report.</t>
  </si>
  <si>
    <t>Source: WCIRB's Medical Data Call (MDC)</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</si>
  <si>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</si>
  <si>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</si>
  <si>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</si>
  <si>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</si>
  <si>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</si>
  <si>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</si>
  <si>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</si>
  <si>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</si>
  <si>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</si>
  <si>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</si>
  <si>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</si>
  <si>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</si>
  <si>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</si>
  <si>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</si>
  <si>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</si>
  <si>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</si>
  <si>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</si>
  <si>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</si>
  <si>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</si>
  <si>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</si>
  <si>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</si>
  <si>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</si>
  <si>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</si>
  <si>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</si>
  <si>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Paid Medical Costs for Calendar Year 2016</t>
  </si>
  <si>
    <t>% of Total</t>
  </si>
  <si>
    <t>Paid ($000)</t>
  </si>
  <si>
    <t>Services</t>
  </si>
  <si>
    <t>Total Payments for Medical Services (Subtotal)</t>
  </si>
  <si>
    <t>Physician Services (Subtotal)</t>
  </si>
  <si>
    <t>Interpreter Services</t>
  </si>
  <si>
    <t>Copy Services</t>
  </si>
  <si>
    <t>Total Calendar Year Medical Payments</t>
  </si>
  <si>
    <t>Exhibit 1.1</t>
  </si>
  <si>
    <r>
      <t>Medical Cost Containment Program Payments</t>
    </r>
    <r>
      <rPr>
        <vertAlign val="superscript"/>
        <sz val="10"/>
        <color indexed="8"/>
        <rFont val="Arial"/>
        <family val="2"/>
      </rPr>
      <t>[1]</t>
    </r>
  </si>
  <si>
    <t>Exhibit 2.1</t>
  </si>
  <si>
    <r>
      <t>Service Year 2015</t>
    </r>
    <r>
      <rPr>
        <vertAlign val="superscript"/>
        <sz val="10"/>
        <color indexed="8"/>
        <rFont val="Arial"/>
        <family val="2"/>
      </rPr>
      <t>[1]</t>
    </r>
  </si>
  <si>
    <r>
      <t>Service Year 2014</t>
    </r>
    <r>
      <rPr>
        <vertAlign val="superscript"/>
        <sz val="10"/>
        <color indexed="8"/>
        <rFont val="Arial"/>
        <family val="2"/>
      </rPr>
      <t>[1]</t>
    </r>
  </si>
  <si>
    <r>
      <t>Service Year 2013</t>
    </r>
    <r>
      <rPr>
        <vertAlign val="superscript"/>
        <sz val="10"/>
        <color indexed="8"/>
        <rFont val="Arial"/>
        <family val="2"/>
      </rPr>
      <t>[1]</t>
    </r>
  </si>
  <si>
    <r>
      <rPr>
        <vertAlign val="superscript"/>
        <sz val="10"/>
        <color indexed="8"/>
        <rFont val="Arial"/>
        <family val="2"/>
      </rPr>
      <t xml:space="preserve">[1] </t>
    </r>
    <r>
      <rPr>
        <sz val="10"/>
        <color indexed="8"/>
        <rFont val="Arial"/>
        <family val="2"/>
      </rPr>
      <t>Figures have been updated form those in last year's report.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</si>
</sst>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
    <numFmt numFmtId="168" formatCode="&quot;$&quot;#,##0"/>
    <numFmt numFmtId="169" formatCode="#,##0.000"/>
    <numFmt numFmtId="170" formatCode="&quot;$&quot;#,##0.0_);[Red]\(&quot;$&quot;#,##0.0\)"/>
  </numFmts>
  <fonts count="50">
    <font>
      <sz val="11"/>
      <color theme="1"/>
      <name val="Calibri"/>
      <family val="2"/>
    </font>
    <font>
      <sz val="11"/>
      <color indexed="8"/>
      <name val="Calibri"/>
      <family val="2"/>
    </font>
    <font>
      <sz val="10"/>
      <name val="Univers 55"/>
      <family val="0"/>
    </font>
    <font>
      <sz val="10"/>
      <name val="Arial"/>
      <family val="2"/>
    </font>
    <font>
      <u val="single"/>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vertAlign val="superscript"/>
      <sz val="10"/>
      <color theme="1"/>
      <name val="Arial"/>
      <family val="2"/>
    </font>
    <font>
      <sz val="10"/>
      <color theme="1"/>
      <name val="Arial"/>
      <family val="2"/>
    </font>
    <font>
      <b/>
      <sz val="10"/>
      <color theme="1"/>
      <name val="Arial"/>
      <family val="2"/>
    </font>
    <font>
      <u val="singl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thin">
        <color indexed="55"/>
      </bottom>
    </border>
    <border>
      <left/>
      <right style="thin"/>
      <top style="thin"/>
      <bottom/>
    </border>
    <border>
      <left style="thin"/>
      <right style="thin"/>
      <top style="thin"/>
      <bottom style="thin"/>
    </border>
    <border>
      <left style="thin"/>
      <right/>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top/>
      <bottom style="thin"/>
    </border>
    <border>
      <left style="thin"/>
      <right style="thin"/>
      <top>
        <color indexed="63"/>
      </top>
      <bottom style="thin"/>
    </border>
    <border>
      <left/>
      <right style="thin"/>
      <top/>
      <bottom style="thin"/>
    </border>
    <border>
      <left/>
      <right/>
      <top style="thin"/>
      <bottom/>
    </border>
    <border>
      <left/>
      <right/>
      <top/>
      <bottom style="thin">
        <color theme="1" tint="0.49998000264167786"/>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6">
    <xf numFmtId="0" fontId="0" fillId="0" borderId="0" xfId="0" applyFont="1" applyAlignment="1">
      <alignment/>
    </xf>
    <xf numFmtId="0" fontId="3" fillId="0" borderId="0" xfId="55" applyFont="1">
      <alignment/>
      <protection/>
    </xf>
    <xf numFmtId="3" fontId="3" fillId="0" borderId="0" xfId="55" applyNumberFormat="1" applyFont="1">
      <alignment/>
      <protection/>
    </xf>
    <xf numFmtId="3" fontId="3" fillId="0" borderId="0" xfId="55" applyNumberFormat="1" applyFont="1" applyAlignment="1">
      <alignment horizontal="right" indent="1"/>
      <protection/>
    </xf>
    <xf numFmtId="0" fontId="3" fillId="0" borderId="0" xfId="55" applyFont="1" applyAlignment="1">
      <alignment horizontal="right"/>
      <protection/>
    </xf>
    <xf numFmtId="0" fontId="3" fillId="0" borderId="0" xfId="55" applyFont="1" applyAlignment="1">
      <alignment horizontal="left"/>
      <protection/>
    </xf>
    <xf numFmtId="0" fontId="3" fillId="0" borderId="0" xfId="55" applyFont="1" applyAlignment="1">
      <alignment horizontal="right" indent="1"/>
      <protection/>
    </xf>
    <xf numFmtId="3" fontId="3" fillId="0" borderId="0" xfId="55" applyNumberFormat="1" applyFont="1" applyBorder="1" applyAlignment="1">
      <alignment horizontal="right" indent="1"/>
      <protection/>
    </xf>
    <xf numFmtId="3" fontId="3" fillId="0" borderId="10" xfId="55" applyNumberFormat="1" applyFont="1" applyBorder="1" applyAlignment="1">
      <alignment horizontal="right" indent="1"/>
      <protection/>
    </xf>
    <xf numFmtId="0" fontId="3" fillId="0" borderId="10" xfId="55" applyFont="1" applyBorder="1" applyAlignment="1">
      <alignment horizontal="right" indent="1"/>
      <protection/>
    </xf>
    <xf numFmtId="0" fontId="3" fillId="0" borderId="10" xfId="55" applyFont="1" applyBorder="1">
      <alignment/>
      <protection/>
    </xf>
    <xf numFmtId="0" fontId="3" fillId="0" borderId="0" xfId="55" applyFont="1" applyAlignment="1">
      <alignment horizontal="center"/>
      <protection/>
    </xf>
    <xf numFmtId="1" fontId="3" fillId="0" borderId="0" xfId="55" applyNumberFormat="1" applyFont="1">
      <alignment/>
      <protection/>
    </xf>
    <xf numFmtId="1" fontId="3" fillId="0" borderId="0" xfId="55" applyNumberFormat="1" applyFont="1" applyAlignment="1">
      <alignment horizontal="right"/>
      <protection/>
    </xf>
    <xf numFmtId="1" fontId="3" fillId="0" borderId="0" xfId="55" applyNumberFormat="1" applyFont="1" applyAlignment="1" quotePrefix="1">
      <alignment horizontal="right"/>
      <protection/>
    </xf>
    <xf numFmtId="0" fontId="4" fillId="0" borderId="0" xfId="55" applyFont="1" applyBorder="1" applyAlignment="1">
      <alignment horizontal="center"/>
      <protection/>
    </xf>
    <xf numFmtId="0" fontId="4" fillId="0" borderId="0" xfId="55" applyFont="1" applyBorder="1">
      <alignment/>
      <protection/>
    </xf>
    <xf numFmtId="0" fontId="5" fillId="0" borderId="0" xfId="55" applyFont="1" applyAlignment="1">
      <alignment horizontal="centerContinuous"/>
      <protection/>
    </xf>
    <xf numFmtId="0" fontId="3" fillId="0" borderId="0" xfId="55" applyFont="1" applyAlignment="1">
      <alignment horizontal="centerContinuous"/>
      <protection/>
    </xf>
    <xf numFmtId="0" fontId="5" fillId="0" borderId="0" xfId="0" applyFont="1" applyAlignment="1">
      <alignment horizontal="centerContinuous"/>
    </xf>
    <xf numFmtId="0" fontId="5"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center"/>
    </xf>
    <xf numFmtId="0" fontId="3" fillId="0" borderId="10" xfId="0" applyFont="1" applyBorder="1" applyAlignment="1">
      <alignment horizontal="center"/>
    </xf>
    <xf numFmtId="3" fontId="3" fillId="0" borderId="0" xfId="0" applyNumberFormat="1" applyFont="1" applyAlignment="1">
      <alignment/>
    </xf>
    <xf numFmtId="166" fontId="3" fillId="0" borderId="0" xfId="0" applyNumberFormat="1" applyFont="1" applyAlignment="1">
      <alignment/>
    </xf>
    <xf numFmtId="10" fontId="3" fillId="0" borderId="0" xfId="0" applyNumberFormat="1" applyFont="1" applyAlignment="1" quotePrefix="1">
      <alignment horizontal="right"/>
    </xf>
    <xf numFmtId="0" fontId="3" fillId="0" borderId="0" xfId="0" applyFont="1" applyAlignment="1" quotePrefix="1">
      <alignment horizontal="center"/>
    </xf>
    <xf numFmtId="10" fontId="3" fillId="0" borderId="0" xfId="0" applyNumberFormat="1" applyFont="1" applyAlignment="1">
      <alignment horizontal="left"/>
    </xf>
    <xf numFmtId="10" fontId="3" fillId="0" borderId="0" xfId="0" applyNumberFormat="1" applyFont="1" applyAlignment="1">
      <alignment horizontal="right"/>
    </xf>
    <xf numFmtId="10" fontId="3" fillId="0" borderId="11" xfId="0" applyNumberFormat="1" applyFont="1" applyBorder="1" applyAlignment="1">
      <alignment horizontal="right"/>
    </xf>
    <xf numFmtId="0" fontId="3" fillId="0" borderId="11" xfId="0" applyFont="1" applyBorder="1" applyAlignment="1" quotePrefix="1">
      <alignment horizontal="center"/>
    </xf>
    <xf numFmtId="10" fontId="3" fillId="0" borderId="11" xfId="0" applyNumberFormat="1" applyFont="1" applyBorder="1" applyAlignment="1">
      <alignment horizontal="left"/>
    </xf>
    <xf numFmtId="0" fontId="3" fillId="0" borderId="0" xfId="0" applyFont="1" applyBorder="1" applyAlignment="1">
      <alignment/>
    </xf>
    <xf numFmtId="3" fontId="3" fillId="0" borderId="11" xfId="0" applyNumberFormat="1" applyFont="1" applyBorder="1" applyAlignment="1">
      <alignment/>
    </xf>
    <xf numFmtId="166" fontId="3" fillId="0" borderId="11" xfId="0" applyNumberFormat="1" applyFont="1" applyBorder="1" applyAlignment="1">
      <alignment/>
    </xf>
    <xf numFmtId="0" fontId="4" fillId="0" borderId="0" xfId="0" applyFont="1" applyAlignment="1">
      <alignment/>
    </xf>
    <xf numFmtId="3" fontId="3" fillId="0" borderId="10" xfId="0" applyNumberFormat="1" applyFont="1" applyBorder="1" applyAlignment="1">
      <alignment/>
    </xf>
    <xf numFmtId="166" fontId="3" fillId="0" borderId="10" xfId="0" applyNumberFormat="1" applyFont="1" applyBorder="1" applyAlignment="1">
      <alignment/>
    </xf>
    <xf numFmtId="3" fontId="3" fillId="0" borderId="0" xfId="0" applyNumberFormat="1" applyFont="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3" fontId="3" fillId="0" borderId="0" xfId="0" applyNumberFormat="1" applyFont="1" applyFill="1" applyAlignment="1">
      <alignment horizontal="right" indent="1"/>
    </xf>
    <xf numFmtId="166" fontId="3" fillId="0" borderId="0" xfId="0" applyNumberFormat="1" applyFont="1" applyAlignment="1">
      <alignment horizontal="right" indent="1"/>
    </xf>
    <xf numFmtId="3" fontId="3" fillId="0" borderId="0" xfId="0" applyNumberFormat="1" applyFont="1" applyAlignment="1">
      <alignment horizontal="right" indent="1"/>
    </xf>
    <xf numFmtId="3" fontId="3" fillId="0" borderId="10" xfId="0" applyNumberFormat="1" applyFont="1" applyBorder="1" applyAlignment="1">
      <alignment horizontal="right" indent="1"/>
    </xf>
    <xf numFmtId="166" fontId="3" fillId="0" borderId="10" xfId="0" applyNumberFormat="1" applyFont="1" applyBorder="1" applyAlignment="1">
      <alignment horizontal="right" indent="1"/>
    </xf>
    <xf numFmtId="0" fontId="3" fillId="0" borderId="0" xfId="0" applyFont="1" applyAlignment="1">
      <alignment horizontal="centerContinuous"/>
    </xf>
    <xf numFmtId="0" fontId="3" fillId="0" borderId="10" xfId="0" applyFont="1" applyBorder="1" applyAlignment="1">
      <alignment horizontal="left" indent="1"/>
    </xf>
    <xf numFmtId="0" fontId="3" fillId="0" borderId="0" xfId="0" applyFont="1" applyAlignment="1">
      <alignment vertical="top"/>
    </xf>
    <xf numFmtId="0" fontId="6" fillId="0" borderId="0" xfId="0" applyFont="1" applyAlignment="1">
      <alignment horizontal="centerContinuous" vertical="center"/>
    </xf>
    <xf numFmtId="0" fontId="3" fillId="0" borderId="0" xfId="0" applyFont="1" applyBorder="1" applyAlignment="1">
      <alignment horizontal="center"/>
    </xf>
    <xf numFmtId="0" fontId="3" fillId="0" borderId="10" xfId="0" applyFont="1" applyBorder="1" applyAlignment="1">
      <alignment/>
    </xf>
    <xf numFmtId="0" fontId="7" fillId="0" borderId="10" xfId="0" applyFont="1" applyBorder="1" applyAlignment="1">
      <alignment horizontal="right"/>
    </xf>
    <xf numFmtId="0" fontId="3" fillId="0" borderId="10" xfId="0" applyFont="1" applyBorder="1" applyAlignment="1">
      <alignment horizontal="right"/>
    </xf>
    <xf numFmtId="0" fontId="5" fillId="0" borderId="0" xfId="0" applyFont="1" applyAlignment="1">
      <alignment/>
    </xf>
    <xf numFmtId="0" fontId="5" fillId="0" borderId="0" xfId="0" applyFont="1" applyBorder="1" applyAlignment="1">
      <alignment horizontal="centerContinuous"/>
    </xf>
    <xf numFmtId="0" fontId="5" fillId="0" borderId="0" xfId="0" applyFont="1" applyBorder="1" applyAlignment="1">
      <alignment/>
    </xf>
    <xf numFmtId="0" fontId="3" fillId="0" borderId="0" xfId="0" applyFont="1" applyAlignment="1">
      <alignment/>
    </xf>
    <xf numFmtId="6" fontId="3" fillId="0" borderId="0" xfId="0" applyNumberFormat="1"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horizontal="left"/>
    </xf>
    <xf numFmtId="6" fontId="3" fillId="0" borderId="10" xfId="0" applyNumberFormat="1" applyFont="1" applyBorder="1" applyAlignment="1">
      <alignment/>
    </xf>
    <xf numFmtId="166" fontId="3" fillId="0" borderId="0" xfId="0" applyNumberFormat="1" applyFont="1" applyBorder="1" applyAlignment="1">
      <alignment/>
    </xf>
    <xf numFmtId="0" fontId="3" fillId="0" borderId="0" xfId="0" applyFont="1" applyBorder="1" applyAlignment="1">
      <alignment horizontal="left"/>
    </xf>
    <xf numFmtId="166" fontId="8" fillId="0" borderId="0" xfId="0" applyNumberFormat="1" applyFont="1" applyAlignment="1">
      <alignment/>
    </xf>
    <xf numFmtId="37" fontId="3" fillId="0" borderId="0" xfId="0" applyNumberFormat="1" applyFont="1" applyAlignment="1">
      <alignment/>
    </xf>
    <xf numFmtId="0" fontId="7" fillId="0" borderId="0" xfId="0" applyFont="1" applyAlignment="1">
      <alignment horizontal="right" vertical="top"/>
    </xf>
    <xf numFmtId="0" fontId="3" fillId="0" borderId="0" xfId="0" applyFont="1" applyAlignment="1">
      <alignment horizontal="left" vertical="top"/>
    </xf>
    <xf numFmtId="0" fontId="46" fillId="0" borderId="0" xfId="0" applyFont="1" applyAlignment="1">
      <alignment/>
    </xf>
    <xf numFmtId="0" fontId="47" fillId="0" borderId="0" xfId="0" applyFont="1" applyAlignment="1">
      <alignment/>
    </xf>
    <xf numFmtId="0" fontId="47" fillId="0" borderId="12" xfId="0" applyFont="1" applyFill="1" applyBorder="1" applyAlignment="1">
      <alignment horizontal="center" vertical="center"/>
    </xf>
    <xf numFmtId="0" fontId="0" fillId="0" borderId="13" xfId="0" applyBorder="1" applyAlignment="1">
      <alignment horizontal="center" wrapText="1"/>
    </xf>
    <xf numFmtId="0" fontId="47" fillId="0" borderId="0" xfId="0" applyFont="1" applyFill="1" applyAlignment="1">
      <alignment/>
    </xf>
    <xf numFmtId="0" fontId="47" fillId="0" borderId="14" xfId="0" applyFont="1" applyFill="1" applyBorder="1" applyAlignment="1">
      <alignment/>
    </xf>
    <xf numFmtId="168" fontId="47" fillId="0" borderId="14" xfId="0" applyNumberFormat="1" applyFont="1" applyFill="1" applyBorder="1" applyAlignment="1">
      <alignment horizontal="right"/>
    </xf>
    <xf numFmtId="0" fontId="47" fillId="0" borderId="12" xfId="0" applyFont="1" applyFill="1" applyBorder="1" applyAlignment="1">
      <alignment/>
    </xf>
    <xf numFmtId="166" fontId="47" fillId="0" borderId="15" xfId="0" applyNumberFormat="1" applyFont="1" applyFill="1" applyBorder="1" applyAlignment="1">
      <alignment horizontal="right" indent="1"/>
    </xf>
    <xf numFmtId="166" fontId="47" fillId="0" borderId="12" xfId="0" applyNumberFormat="1" applyFont="1" applyFill="1" applyBorder="1" applyAlignment="1">
      <alignment horizontal="right" indent="1"/>
    </xf>
    <xf numFmtId="0" fontId="47" fillId="0" borderId="16" xfId="0" applyFont="1" applyFill="1" applyBorder="1" applyAlignment="1">
      <alignment/>
    </xf>
    <xf numFmtId="168" fontId="47" fillId="0" borderId="16" xfId="0" applyNumberFormat="1" applyFont="1" applyFill="1" applyBorder="1" applyAlignment="1">
      <alignment horizontal="right"/>
    </xf>
    <xf numFmtId="0" fontId="47" fillId="0" borderId="17" xfId="0" applyFont="1" applyFill="1" applyBorder="1" applyAlignment="1">
      <alignment/>
    </xf>
    <xf numFmtId="166" fontId="47" fillId="0" borderId="18" xfId="0" applyNumberFormat="1" applyFont="1" applyFill="1" applyBorder="1" applyAlignment="1">
      <alignment horizontal="right" indent="1"/>
    </xf>
    <xf numFmtId="166" fontId="47" fillId="0" borderId="17" xfId="0" applyNumberFormat="1" applyFont="1" applyFill="1" applyBorder="1" applyAlignment="1">
      <alignment horizontal="right" indent="1"/>
    </xf>
    <xf numFmtId="0" fontId="47" fillId="0" borderId="0" xfId="0" applyFont="1" applyFill="1" applyBorder="1" applyAlignment="1">
      <alignment/>
    </xf>
    <xf numFmtId="0" fontId="47" fillId="0" borderId="19" xfId="0" applyFont="1" applyFill="1" applyBorder="1" applyAlignment="1">
      <alignment/>
    </xf>
    <xf numFmtId="0" fontId="47" fillId="0" borderId="10" xfId="0" applyFont="1" applyFill="1" applyBorder="1" applyAlignment="1">
      <alignment/>
    </xf>
    <xf numFmtId="168" fontId="47" fillId="0" borderId="19" xfId="0" applyNumberFormat="1" applyFont="1" applyFill="1" applyBorder="1" applyAlignment="1">
      <alignment horizontal="right"/>
    </xf>
    <xf numFmtId="166" fontId="47" fillId="0" borderId="20" xfId="0" applyNumberFormat="1" applyFont="1" applyFill="1" applyBorder="1" applyAlignment="1">
      <alignment horizontal="right" indent="1"/>
    </xf>
    <xf numFmtId="166" fontId="47" fillId="0" borderId="21" xfId="0" applyNumberFormat="1" applyFont="1" applyFill="1" applyBorder="1" applyAlignment="1">
      <alignment horizontal="right" indent="1"/>
    </xf>
    <xf numFmtId="0" fontId="47" fillId="0" borderId="19" xfId="0" applyFont="1" applyBorder="1" applyAlignment="1">
      <alignment/>
    </xf>
    <xf numFmtId="0" fontId="47" fillId="0" borderId="10" xfId="0" applyFont="1" applyBorder="1" applyAlignment="1">
      <alignment/>
    </xf>
    <xf numFmtId="168" fontId="47" fillId="0" borderId="19" xfId="0" applyNumberFormat="1" applyFont="1" applyBorder="1" applyAlignment="1">
      <alignment horizontal="right"/>
    </xf>
    <xf numFmtId="166" fontId="47" fillId="0" borderId="20" xfId="0" applyNumberFormat="1" applyFont="1" applyBorder="1" applyAlignment="1">
      <alignment horizontal="right" indent="1"/>
    </xf>
    <xf numFmtId="166" fontId="47" fillId="0" borderId="21" xfId="0" applyNumberFormat="1" applyFont="1" applyBorder="1" applyAlignment="1">
      <alignment horizontal="right" indent="1"/>
    </xf>
    <xf numFmtId="0" fontId="47" fillId="0" borderId="0" xfId="0" applyFont="1" applyAlignment="1">
      <alignment/>
    </xf>
    <xf numFmtId="168" fontId="47" fillId="0" borderId="0" xfId="0" applyNumberFormat="1" applyFont="1" applyAlignment="1">
      <alignment horizontal="right"/>
    </xf>
    <xf numFmtId="166" fontId="47" fillId="0" borderId="0" xfId="0" applyNumberFormat="1" applyFont="1" applyAlignment="1">
      <alignment horizontal="right" indent="1"/>
    </xf>
    <xf numFmtId="168" fontId="47" fillId="0" borderId="0" xfId="0" applyNumberFormat="1" applyFont="1" applyAlignment="1">
      <alignment horizontal="right" indent="1"/>
    </xf>
    <xf numFmtId="0" fontId="46" fillId="0" borderId="0" xfId="0" applyFont="1" applyAlignment="1">
      <alignment horizontal="right" vertical="top"/>
    </xf>
    <xf numFmtId="3" fontId="46" fillId="0" borderId="0" xfId="0" applyNumberFormat="1" applyFont="1" applyAlignment="1">
      <alignment horizontal="right" vertical="top"/>
    </xf>
    <xf numFmtId="0" fontId="47" fillId="0" borderId="14" xfId="0" applyFont="1" applyBorder="1" applyAlignment="1">
      <alignment/>
    </xf>
    <xf numFmtId="168" fontId="47" fillId="0" borderId="14" xfId="0" applyNumberFormat="1" applyFont="1" applyBorder="1" applyAlignment="1">
      <alignment horizontal="right"/>
    </xf>
    <xf numFmtId="0" fontId="47" fillId="0" borderId="22" xfId="0" applyFont="1" applyBorder="1" applyAlignment="1">
      <alignment/>
    </xf>
    <xf numFmtId="166" fontId="47" fillId="0" borderId="15" xfId="0" applyNumberFormat="1" applyFont="1" applyBorder="1" applyAlignment="1">
      <alignment horizontal="right" indent="1"/>
    </xf>
    <xf numFmtId="166" fontId="47" fillId="0" borderId="12" xfId="0" applyNumberFormat="1" applyFont="1" applyBorder="1" applyAlignment="1">
      <alignment horizontal="right" indent="1"/>
    </xf>
    <xf numFmtId="0" fontId="47" fillId="0" borderId="16" xfId="0" applyFont="1" applyBorder="1" applyAlignment="1">
      <alignment/>
    </xf>
    <xf numFmtId="0" fontId="47" fillId="0" borderId="0" xfId="0" applyFont="1" applyBorder="1" applyAlignment="1">
      <alignment/>
    </xf>
    <xf numFmtId="168" fontId="47" fillId="0" borderId="16" xfId="0" applyNumberFormat="1" applyFont="1" applyBorder="1" applyAlignment="1">
      <alignment horizontal="right"/>
    </xf>
    <xf numFmtId="166" fontId="47" fillId="0" borderId="18" xfId="0" applyNumberFormat="1" applyFont="1" applyBorder="1" applyAlignment="1">
      <alignment horizontal="right" indent="1"/>
    </xf>
    <xf numFmtId="166" fontId="47" fillId="0" borderId="17" xfId="0" applyNumberFormat="1" applyFont="1" applyBorder="1" applyAlignment="1">
      <alignment horizontal="right" indent="1"/>
    </xf>
    <xf numFmtId="0" fontId="47" fillId="0" borderId="19" xfId="0" applyFont="1" applyBorder="1" applyAlignment="1">
      <alignment/>
    </xf>
    <xf numFmtId="0" fontId="47" fillId="0" borderId="10" xfId="0" applyFont="1" applyBorder="1" applyAlignment="1">
      <alignment/>
    </xf>
    <xf numFmtId="0" fontId="47" fillId="0" borderId="0" xfId="0" applyFont="1" applyAlignment="1">
      <alignment horizontal="right" indent="1"/>
    </xf>
    <xf numFmtId="0" fontId="47" fillId="0" borderId="12" xfId="0" applyFont="1" applyBorder="1" applyAlignment="1">
      <alignment/>
    </xf>
    <xf numFmtId="0" fontId="47" fillId="0" borderId="17" xfId="0" applyFont="1" applyBorder="1" applyAlignment="1">
      <alignment/>
    </xf>
    <xf numFmtId="0" fontId="47" fillId="0" borderId="21" xfId="0" applyFont="1" applyBorder="1" applyAlignment="1">
      <alignment/>
    </xf>
    <xf numFmtId="0" fontId="48" fillId="0" borderId="0" xfId="0" applyFont="1" applyAlignment="1">
      <alignment horizontal="centerContinuous"/>
    </xf>
    <xf numFmtId="0" fontId="47"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3" fontId="47" fillId="0" borderId="0" xfId="0" applyNumberFormat="1" applyFont="1" applyAlignment="1">
      <alignment/>
    </xf>
    <xf numFmtId="166" fontId="47" fillId="0" borderId="0" xfId="0" applyNumberFormat="1" applyFont="1" applyAlignment="1">
      <alignment horizontal="right" indent="2"/>
    </xf>
    <xf numFmtId="166" fontId="47" fillId="0" borderId="0" xfId="0" applyNumberFormat="1" applyFont="1" applyAlignment="1">
      <alignment horizontal="center"/>
    </xf>
    <xf numFmtId="0" fontId="49" fillId="0" borderId="0" xfId="0" applyFont="1" applyBorder="1" applyAlignment="1">
      <alignment horizontal="center"/>
    </xf>
    <xf numFmtId="0" fontId="47" fillId="0" borderId="23" xfId="0" applyFont="1" applyBorder="1" applyAlignment="1">
      <alignment/>
    </xf>
    <xf numFmtId="3" fontId="47" fillId="0" borderId="23" xfId="0" applyNumberFormat="1" applyFont="1" applyBorder="1" applyAlignment="1">
      <alignment/>
    </xf>
    <xf numFmtId="0" fontId="49" fillId="0" borderId="23" xfId="0" applyFont="1" applyBorder="1" applyAlignment="1">
      <alignment horizontal="center"/>
    </xf>
    <xf numFmtId="166" fontId="47" fillId="0" borderId="23" xfId="0" applyNumberFormat="1" applyFont="1" applyBorder="1" applyAlignment="1">
      <alignment horizontal="right" indent="2"/>
    </xf>
    <xf numFmtId="166" fontId="47" fillId="0" borderId="23" xfId="0" applyNumberFormat="1" applyFont="1" applyBorder="1" applyAlignment="1">
      <alignment horizontal="center"/>
    </xf>
    <xf numFmtId="3" fontId="47" fillId="0" borderId="0" xfId="0" applyNumberFormat="1" applyFont="1" applyAlignment="1">
      <alignment/>
    </xf>
    <xf numFmtId="3" fontId="47" fillId="0" borderId="0" xfId="0" applyNumberFormat="1" applyFont="1" applyAlignment="1">
      <alignment horizontal="right" indent="1"/>
    </xf>
    <xf numFmtId="3" fontId="47" fillId="0" borderId="23" xfId="0" applyNumberFormat="1" applyFont="1" applyBorder="1" applyAlignment="1">
      <alignment/>
    </xf>
    <xf numFmtId="3" fontId="47" fillId="0" borderId="23" xfId="0" applyNumberFormat="1" applyFont="1" applyBorder="1" applyAlignment="1">
      <alignment horizontal="right" indent="1"/>
    </xf>
    <xf numFmtId="0" fontId="47" fillId="0" borderId="0" xfId="0" applyFont="1" applyAlignment="1">
      <alignment horizontal="right" indent="2"/>
    </xf>
    <xf numFmtId="3" fontId="47" fillId="0" borderId="0" xfId="0" applyNumberFormat="1" applyFont="1" applyBorder="1" applyAlignment="1">
      <alignment horizontal="right" indent="1"/>
    </xf>
    <xf numFmtId="0" fontId="47" fillId="0" borderId="0" xfId="0" applyFont="1" applyBorder="1" applyAlignment="1">
      <alignment horizontal="right" indent="2"/>
    </xf>
    <xf numFmtId="0" fontId="46" fillId="0" borderId="0" xfId="0" applyFont="1" applyAlignment="1">
      <alignment horizontal="left" vertical="top"/>
    </xf>
    <xf numFmtId="0" fontId="46" fillId="0" borderId="0" xfId="0" applyFont="1" applyBorder="1" applyAlignment="1">
      <alignment horizontal="left" vertical="top"/>
    </xf>
    <xf numFmtId="0" fontId="47" fillId="0" borderId="23" xfId="0" applyFont="1" applyBorder="1" applyAlignment="1">
      <alignment horizontal="right" indent="2"/>
    </xf>
    <xf numFmtId="0" fontId="47" fillId="0" borderId="0" xfId="0" applyFont="1" applyAlignment="1">
      <alignment vertical="top" wrapText="1"/>
    </xf>
    <xf numFmtId="3" fontId="46" fillId="0" borderId="0" xfId="0" applyNumberFormat="1" applyFont="1" applyBorder="1" applyAlignment="1">
      <alignment horizontal="right" vertical="top"/>
    </xf>
    <xf numFmtId="0" fontId="47" fillId="0" borderId="0" xfId="0" applyFont="1" applyAlignment="1">
      <alignment horizontal="centerContinuous"/>
    </xf>
    <xf numFmtId="0" fontId="47" fillId="0" borderId="0" xfId="0" applyFont="1" applyAlignment="1">
      <alignment horizontal="center"/>
    </xf>
    <xf numFmtId="0" fontId="47"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0" fillId="0" borderId="0" xfId="0" applyAlignment="1">
      <alignment wrapText="1"/>
    </xf>
    <xf numFmtId="0" fontId="48" fillId="0" borderId="0" xfId="0" applyFont="1" applyAlignment="1">
      <alignment horizontal="center"/>
    </xf>
    <xf numFmtId="0" fontId="47" fillId="0" borderId="0" xfId="0" applyFont="1" applyAlignment="1">
      <alignment horizontal="center"/>
    </xf>
    <xf numFmtId="0" fontId="47" fillId="0" borderId="14" xfId="0" applyFont="1" applyFill="1" applyBorder="1" applyAlignment="1">
      <alignment horizontal="center" vertical="center"/>
    </xf>
    <xf numFmtId="0" fontId="0" fillId="0" borderId="12" xfId="0" applyBorder="1" applyAlignment="1">
      <alignment horizontal="center" vertical="center"/>
    </xf>
    <xf numFmtId="0" fontId="47" fillId="0" borderId="14"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12" xfId="0" applyBorder="1" applyAlignment="1">
      <alignment horizontal="center" vertical="center" wrapText="1"/>
    </xf>
    <xf numFmtId="0" fontId="47" fillId="0" borderId="19" xfId="0" applyFont="1" applyFill="1" applyBorder="1" applyAlignment="1">
      <alignment horizontal="center" vertical="center"/>
    </xf>
    <xf numFmtId="0" fontId="0" fillId="0" borderId="21" xfId="0" applyBorder="1" applyAlignment="1">
      <alignment horizontal="center" vertical="center"/>
    </xf>
    <xf numFmtId="0" fontId="47" fillId="0" borderId="24" xfId="0" applyFont="1" applyFill="1" applyBorder="1" applyAlignment="1">
      <alignment horizontal="center" wrapText="1"/>
    </xf>
    <xf numFmtId="0" fontId="0" fillId="0" borderId="25" xfId="0" applyBorder="1" applyAlignment="1">
      <alignment horizontal="center" wrapText="1"/>
    </xf>
    <xf numFmtId="0" fontId="3" fillId="0" borderId="0" xfId="0" applyFont="1" applyAlignment="1">
      <alignment horizontal="center"/>
    </xf>
    <xf numFmtId="0" fontId="3" fillId="0" borderId="10" xfId="0" applyFont="1" applyBorder="1" applyAlignment="1">
      <alignment horizontal="center"/>
    </xf>
    <xf numFmtId="0" fontId="3" fillId="0" borderId="10" xfId="55" applyFont="1" applyBorder="1" applyAlignment="1">
      <alignment horizontal="right"/>
      <protection/>
    </xf>
    <xf numFmtId="0" fontId="5" fillId="0" borderId="0" xfId="55" applyFont="1" applyAlignment="1">
      <alignment horizontal="center"/>
      <protection/>
    </xf>
    <xf numFmtId="0" fontId="3" fillId="0" borderId="0" xfId="55" applyFont="1" applyAlignment="1">
      <alignment horizontal="center"/>
      <protection/>
    </xf>
    <xf numFmtId="0" fontId="3" fillId="0" borderId="0" xfId="55" applyFont="1" applyAlignment="1">
      <alignment horizontal="right"/>
      <protection/>
    </xf>
    <xf numFmtId="0" fontId="5"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49" fillId="0" borderId="0" xfId="0" applyFont="1" applyAlignment="1">
      <alignment horizontal="left" indent="1"/>
    </xf>
    <xf numFmtId="0" fontId="47" fillId="0" borderId="10" xfId="0" applyFont="1" applyBorder="1" applyAlignment="1">
      <alignment horizontal="centerContinuous"/>
    </xf>
    <xf numFmtId="0" fontId="47" fillId="0" borderId="0" xfId="0" applyFont="1" applyAlignment="1">
      <alignment horizontal="left" indent="1"/>
    </xf>
    <xf numFmtId="0" fontId="47" fillId="0" borderId="0" xfId="0" applyFont="1" applyAlignment="1">
      <alignment horizontal="left" wrapText="1" indent="1"/>
    </xf>
    <xf numFmtId="0" fontId="47" fillId="0" borderId="10" xfId="0" applyFont="1" applyBorder="1" applyAlignment="1">
      <alignment horizontal="right"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180975</xdr:colOff>
      <xdr:row>21</xdr:row>
      <xdr:rowOff>95250</xdr:rowOff>
    </xdr:to>
    <xdr:pic>
      <xdr:nvPicPr>
        <xdr:cNvPr id="1" name="Picture 1"/>
        <xdr:cNvPicPr preferRelativeResize="1">
          <a:picLocks noChangeAspect="1"/>
        </xdr:cNvPicPr>
      </xdr:nvPicPr>
      <xdr:blipFill>
        <a:blip r:embed="rId1"/>
        <a:stretch>
          <a:fillRect/>
        </a:stretch>
      </xdr:blipFill>
      <xdr:spPr>
        <a:xfrm>
          <a:off x="0" y="0"/>
          <a:ext cx="6886575" cy="409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A1" sqref="A1"/>
    </sheetView>
  </sheetViews>
  <sheetFormatPr defaultColWidth="9.140625" defaultRowHeight="15"/>
  <cols>
    <col min="1" max="1" width="3.7109375" style="73" customWidth="1"/>
    <col min="2" max="2" width="48.57421875" style="73" customWidth="1"/>
    <col min="3" max="3" width="1.421875" style="73" customWidth="1"/>
    <col min="4" max="4" width="11.28125" style="73" customWidth="1"/>
    <col min="5" max="5" width="1.7109375" style="73" customWidth="1"/>
    <col min="6" max="6" width="13.28125" style="73" customWidth="1"/>
    <col min="7" max="7" width="11.7109375" style="73" customWidth="1"/>
    <col min="8" max="8" width="0.71875" style="73" customWidth="1"/>
    <col min="9" max="9" width="9.140625" style="73" customWidth="1"/>
    <col min="10" max="10" width="16.28125" style="73" customWidth="1"/>
    <col min="11" max="16384" width="9.140625" style="73" customWidth="1"/>
  </cols>
  <sheetData>
    <row r="1" spans="2:7" ht="12.75">
      <c r="B1" s="120" t="s">
        <v>504</v>
      </c>
      <c r="C1" s="120"/>
      <c r="D1" s="120"/>
      <c r="E1" s="120"/>
      <c r="F1" s="120"/>
      <c r="G1" s="145" t="s">
        <v>513</v>
      </c>
    </row>
    <row r="3" spans="4:5" ht="12.75">
      <c r="D3" s="121"/>
      <c r="E3" s="121"/>
    </row>
    <row r="4" spans="4:7" ht="12.75">
      <c r="D4" s="121" t="s">
        <v>69</v>
      </c>
      <c r="E4" s="121"/>
      <c r="F4" s="121" t="s">
        <v>505</v>
      </c>
      <c r="G4" s="121" t="s">
        <v>505</v>
      </c>
    </row>
    <row r="5" spans="4:7" ht="12.75">
      <c r="D5" s="121" t="s">
        <v>371</v>
      </c>
      <c r="E5" s="121"/>
      <c r="F5" s="121" t="s">
        <v>371</v>
      </c>
      <c r="G5" s="121" t="s">
        <v>371</v>
      </c>
    </row>
    <row r="6" spans="2:7" ht="12.75">
      <c r="B6" s="122"/>
      <c r="D6" s="123" t="s">
        <v>506</v>
      </c>
      <c r="E6" s="123"/>
      <c r="F6" s="123" t="s">
        <v>507</v>
      </c>
      <c r="G6" s="123" t="s">
        <v>32</v>
      </c>
    </row>
    <row r="7" spans="1:7" ht="16.5" customHeight="1">
      <c r="A7" s="73">
        <v>1</v>
      </c>
      <c r="B7" s="73" t="s">
        <v>484</v>
      </c>
      <c r="D7" s="124">
        <v>428621.8082567469</v>
      </c>
      <c r="E7" s="123"/>
      <c r="F7" s="125">
        <f aca="true" t="shared" si="0" ref="F7:F25">D7/$D$26</f>
        <v>0.14217494769981687</v>
      </c>
      <c r="G7" s="126">
        <f aca="true" t="shared" si="1" ref="G7:G25">D7/$D$34</f>
        <v>0.08877965527699076</v>
      </c>
    </row>
    <row r="8" spans="1:7" ht="16.5" customHeight="1">
      <c r="A8" s="73">
        <v>2</v>
      </c>
      <c r="B8" s="73" t="s">
        <v>485</v>
      </c>
      <c r="D8" s="124">
        <v>252528.84049029258</v>
      </c>
      <c r="E8" s="123"/>
      <c r="F8" s="125">
        <f t="shared" si="0"/>
        <v>0.08376446087851992</v>
      </c>
      <c r="G8" s="126">
        <f t="shared" si="1"/>
        <v>0.05230583926050958</v>
      </c>
    </row>
    <row r="9" spans="1:7" ht="16.5" customHeight="1">
      <c r="A9" s="73">
        <v>3</v>
      </c>
      <c r="B9" s="73" t="s">
        <v>486</v>
      </c>
      <c r="C9" s="110"/>
      <c r="D9" s="124">
        <v>209539.28959349677</v>
      </c>
      <c r="E9" s="127"/>
      <c r="F9" s="125">
        <f t="shared" si="0"/>
        <v>0.06950471713088163</v>
      </c>
      <c r="G9" s="126">
        <f t="shared" si="1"/>
        <v>0.04340149180172601</v>
      </c>
    </row>
    <row r="10" spans="1:7" ht="16.5" customHeight="1">
      <c r="A10" s="73">
        <v>4</v>
      </c>
      <c r="B10" s="73" t="s">
        <v>487</v>
      </c>
      <c r="D10" s="124">
        <v>111340.34411593222</v>
      </c>
      <c r="E10" s="123"/>
      <c r="F10" s="125">
        <f t="shared" si="0"/>
        <v>0.036931876298930945</v>
      </c>
      <c r="G10" s="126">
        <f t="shared" si="1"/>
        <v>0.023061722895613757</v>
      </c>
    </row>
    <row r="11" spans="1:7" ht="16.5" customHeight="1">
      <c r="A11" s="73">
        <v>5</v>
      </c>
      <c r="B11" s="73" t="s">
        <v>488</v>
      </c>
      <c r="D11" s="124">
        <v>90082.12021036683</v>
      </c>
      <c r="E11" s="123"/>
      <c r="F11" s="125">
        <f t="shared" si="0"/>
        <v>0.029880469175581008</v>
      </c>
      <c r="G11" s="126">
        <f t="shared" si="1"/>
        <v>0.01865854565688894</v>
      </c>
    </row>
    <row r="12" spans="1:7" ht="16.5" customHeight="1">
      <c r="A12" s="73">
        <v>6</v>
      </c>
      <c r="B12" s="73" t="s">
        <v>489</v>
      </c>
      <c r="D12" s="124">
        <v>65202.6380857651</v>
      </c>
      <c r="E12" s="123"/>
      <c r="F12" s="125">
        <f t="shared" si="0"/>
        <v>0.02162788145903404</v>
      </c>
      <c r="G12" s="126">
        <f t="shared" si="1"/>
        <v>0.013505303792048699</v>
      </c>
    </row>
    <row r="13" spans="1:7" ht="16.5" customHeight="1">
      <c r="A13" s="73">
        <v>7</v>
      </c>
      <c r="B13" s="73" t="s">
        <v>490</v>
      </c>
      <c r="D13" s="124">
        <v>26336.743047755208</v>
      </c>
      <c r="E13" s="123"/>
      <c r="F13" s="125">
        <f t="shared" si="0"/>
        <v>0.008735964883884723</v>
      </c>
      <c r="G13" s="126">
        <f t="shared" si="1"/>
        <v>0.0054550816684012845</v>
      </c>
    </row>
    <row r="14" spans="1:7" ht="16.5" customHeight="1">
      <c r="A14" s="73">
        <v>8</v>
      </c>
      <c r="B14" s="73" t="s">
        <v>491</v>
      </c>
      <c r="D14" s="124">
        <v>23701.800260191063</v>
      </c>
      <c r="E14" s="123"/>
      <c r="F14" s="125">
        <f t="shared" si="0"/>
        <v>0.007861947636517923</v>
      </c>
      <c r="G14" s="126">
        <f t="shared" si="1"/>
        <v>0.004909310763029123</v>
      </c>
    </row>
    <row r="15" spans="1:7" ht="16.5" customHeight="1">
      <c r="A15" s="73">
        <v>9</v>
      </c>
      <c r="B15" s="73" t="s">
        <v>492</v>
      </c>
      <c r="D15" s="124">
        <v>18430.205269927214</v>
      </c>
      <c r="E15" s="123"/>
      <c r="F15" s="125">
        <f t="shared" si="0"/>
        <v>0.0061133461244212</v>
      </c>
      <c r="G15" s="126">
        <f t="shared" si="1"/>
        <v>0.0038174148842380112</v>
      </c>
    </row>
    <row r="16" spans="1:7" ht="16.5" customHeight="1">
      <c r="A16" s="73">
        <v>10</v>
      </c>
      <c r="B16" s="73" t="s">
        <v>467</v>
      </c>
      <c r="C16" s="110"/>
      <c r="D16" s="124">
        <v>9348.203553971189</v>
      </c>
      <c r="E16" s="127"/>
      <c r="F16" s="125">
        <f t="shared" si="0"/>
        <v>0.0031008229767370333</v>
      </c>
      <c r="G16" s="126">
        <f t="shared" si="1"/>
        <v>0.001936276393299076</v>
      </c>
    </row>
    <row r="17" spans="1:7" ht="16.5" customHeight="1">
      <c r="A17" s="73">
        <v>11</v>
      </c>
      <c r="B17" s="128" t="s">
        <v>493</v>
      </c>
      <c r="C17" s="128"/>
      <c r="D17" s="129">
        <v>2029.7217397283937</v>
      </c>
      <c r="E17" s="130"/>
      <c r="F17" s="131">
        <f t="shared" si="0"/>
        <v>0.0006732638811933881</v>
      </c>
      <c r="G17" s="132">
        <f t="shared" si="1"/>
        <v>0.0004204125709193059</v>
      </c>
    </row>
    <row r="18" spans="2:7" ht="19.5" customHeight="1">
      <c r="B18" s="73" t="s">
        <v>509</v>
      </c>
      <c r="D18" s="133">
        <f>SUM(D7:D17)</f>
        <v>1237161.7146241735</v>
      </c>
      <c r="E18" s="134"/>
      <c r="F18" s="125">
        <f t="shared" si="0"/>
        <v>0.41036969814551866</v>
      </c>
      <c r="G18" s="125">
        <f t="shared" si="1"/>
        <v>0.25625105496366457</v>
      </c>
    </row>
    <row r="19" spans="1:7" ht="16.5" customHeight="1">
      <c r="A19" s="73">
        <v>12</v>
      </c>
      <c r="B19" s="73" t="s">
        <v>431</v>
      </c>
      <c r="D19" s="133">
        <v>340422.481990619</v>
      </c>
      <c r="E19" s="134"/>
      <c r="F19" s="125">
        <f t="shared" si="0"/>
        <v>0.11291900608068568</v>
      </c>
      <c r="G19" s="125">
        <f t="shared" si="1"/>
        <v>0.07051108930407303</v>
      </c>
    </row>
    <row r="20" spans="1:7" ht="16.5" customHeight="1">
      <c r="A20" s="73">
        <v>13</v>
      </c>
      <c r="B20" s="73" t="s">
        <v>432</v>
      </c>
      <c r="D20" s="133">
        <v>310300.9527261128</v>
      </c>
      <c r="E20" s="134"/>
      <c r="F20" s="125">
        <f t="shared" si="0"/>
        <v>0.10292761794941634</v>
      </c>
      <c r="G20" s="125">
        <f t="shared" si="1"/>
        <v>0.064272071752925</v>
      </c>
    </row>
    <row r="21" spans="1:7" ht="16.5" customHeight="1">
      <c r="A21" s="73">
        <v>14</v>
      </c>
      <c r="B21" s="73" t="s">
        <v>433</v>
      </c>
      <c r="D21" s="133">
        <v>303825.26213976706</v>
      </c>
      <c r="E21" s="134"/>
      <c r="F21" s="125">
        <f t="shared" si="0"/>
        <v>0.1007796148550838</v>
      </c>
      <c r="G21" s="125">
        <f t="shared" si="1"/>
        <v>0.06293077374414087</v>
      </c>
    </row>
    <row r="22" spans="1:7" ht="16.5" customHeight="1">
      <c r="A22" s="73">
        <v>15</v>
      </c>
      <c r="B22" s="73" t="s">
        <v>434</v>
      </c>
      <c r="D22" s="133">
        <v>287816.2365527992</v>
      </c>
      <c r="E22" s="134"/>
      <c r="F22" s="125">
        <f t="shared" si="0"/>
        <v>0.09546938021067951</v>
      </c>
      <c r="G22" s="125">
        <f t="shared" si="1"/>
        <v>0.05961485340235514</v>
      </c>
    </row>
    <row r="23" spans="1:7" ht="16.5" customHeight="1">
      <c r="A23" s="73">
        <v>16</v>
      </c>
      <c r="B23" s="73" t="s">
        <v>435</v>
      </c>
      <c r="D23" s="133">
        <v>283602.6265476221</v>
      </c>
      <c r="E23" s="134"/>
      <c r="F23" s="125">
        <f t="shared" si="0"/>
        <v>0.0940717150182574</v>
      </c>
      <c r="G23" s="125">
        <f t="shared" si="1"/>
        <v>0.058742096028546416</v>
      </c>
    </row>
    <row r="24" spans="1:7" ht="16.5" customHeight="1">
      <c r="A24" s="73">
        <v>17</v>
      </c>
      <c r="B24" s="73" t="s">
        <v>436</v>
      </c>
      <c r="D24" s="133">
        <v>232147.21746149045</v>
      </c>
      <c r="E24" s="134"/>
      <c r="F24" s="125">
        <f t="shared" si="0"/>
        <v>0.07700382450319682</v>
      </c>
      <c r="G24" s="125">
        <f t="shared" si="1"/>
        <v>0.048084230766434206</v>
      </c>
    </row>
    <row r="25" spans="1:7" ht="16.5" customHeight="1">
      <c r="A25" s="73">
        <v>18</v>
      </c>
      <c r="B25" s="128" t="s">
        <v>441</v>
      </c>
      <c r="C25" s="128"/>
      <c r="D25" s="135">
        <v>19472.69683507824</v>
      </c>
      <c r="E25" s="136"/>
      <c r="F25" s="131">
        <f t="shared" si="0"/>
        <v>0.006459143237161822</v>
      </c>
      <c r="G25" s="131">
        <f t="shared" si="1"/>
        <v>0.00403334426533903</v>
      </c>
    </row>
    <row r="26" spans="2:7" ht="19.5" customHeight="1">
      <c r="B26" s="73" t="s">
        <v>508</v>
      </c>
      <c r="D26" s="133">
        <f>SUM(D18:D25)</f>
        <v>3014749.188877662</v>
      </c>
      <c r="E26" s="134"/>
      <c r="F26" s="125">
        <f>SUM(F18:F25)</f>
        <v>0.9999999999999999</v>
      </c>
      <c r="G26" s="125">
        <f aca="true" t="shared" si="2" ref="G26:G33">D26/$D$34</f>
        <v>0.6244395142274782</v>
      </c>
    </row>
    <row r="27" spans="1:7" ht="16.5" customHeight="1">
      <c r="A27" s="73">
        <v>19</v>
      </c>
      <c r="B27" s="73" t="s">
        <v>429</v>
      </c>
      <c r="D27" s="133">
        <v>1344480.9331239953</v>
      </c>
      <c r="E27" s="134"/>
      <c r="F27" s="137"/>
      <c r="G27" s="125">
        <f t="shared" si="2"/>
        <v>0.27847988942675617</v>
      </c>
    </row>
    <row r="28" spans="1:7" ht="16.5" customHeight="1">
      <c r="A28" s="73">
        <v>20</v>
      </c>
      <c r="B28" s="73" t="s">
        <v>437</v>
      </c>
      <c r="C28" s="110"/>
      <c r="D28" s="133">
        <v>228781.28334831994</v>
      </c>
      <c r="E28" s="138"/>
      <c r="F28" s="139"/>
      <c r="G28" s="125">
        <f t="shared" si="2"/>
        <v>0.0473870509578106</v>
      </c>
    </row>
    <row r="29" spans="1:7" ht="16.5" customHeight="1">
      <c r="A29" s="73">
        <v>21</v>
      </c>
      <c r="B29" s="73" t="s">
        <v>514</v>
      </c>
      <c r="D29" s="133">
        <v>176890.38221373578</v>
      </c>
      <c r="E29" s="140"/>
      <c r="F29" s="137"/>
      <c r="G29" s="125">
        <f t="shared" si="2"/>
        <v>0.03663898302006988</v>
      </c>
    </row>
    <row r="30" spans="1:7" ht="16.5" customHeight="1">
      <c r="A30" s="73">
        <v>22</v>
      </c>
      <c r="B30" s="73" t="s">
        <v>510</v>
      </c>
      <c r="C30" s="110"/>
      <c r="D30" s="133">
        <v>26146.172906766777</v>
      </c>
      <c r="E30" s="141"/>
      <c r="F30" s="139"/>
      <c r="G30" s="125">
        <f t="shared" si="2"/>
        <v>0.005415609221836209</v>
      </c>
    </row>
    <row r="31" spans="1:7" ht="16.5" customHeight="1">
      <c r="A31" s="110">
        <v>23</v>
      </c>
      <c r="B31" s="73" t="s">
        <v>511</v>
      </c>
      <c r="C31" s="110"/>
      <c r="D31" s="133">
        <v>23002.336249219647</v>
      </c>
      <c r="E31" s="140"/>
      <c r="F31" s="139"/>
      <c r="G31" s="125">
        <f t="shared" si="2"/>
        <v>0.004764432055094816</v>
      </c>
    </row>
    <row r="32" spans="1:7" ht="16.5" customHeight="1">
      <c r="A32" s="110">
        <v>24</v>
      </c>
      <c r="B32" s="73" t="s">
        <v>442</v>
      </c>
      <c r="C32" s="110"/>
      <c r="D32" s="133">
        <v>11316.616585533935</v>
      </c>
      <c r="E32" s="140"/>
      <c r="F32" s="139"/>
      <c r="G32" s="125">
        <f t="shared" si="2"/>
        <v>0.002343990203045774</v>
      </c>
    </row>
    <row r="33" spans="1:7" ht="16.5" customHeight="1">
      <c r="A33" s="110">
        <v>25</v>
      </c>
      <c r="B33" s="128" t="s">
        <v>443</v>
      </c>
      <c r="C33" s="128"/>
      <c r="D33" s="135">
        <v>2561.365076288015</v>
      </c>
      <c r="E33" s="136"/>
      <c r="F33" s="142"/>
      <c r="G33" s="131">
        <f t="shared" si="2"/>
        <v>0.0005305308879084402</v>
      </c>
    </row>
    <row r="34" spans="2:7" ht="16.5" customHeight="1">
      <c r="B34" s="73" t="s">
        <v>512</v>
      </c>
      <c r="D34" s="133">
        <f>SUM(D26:D33)</f>
        <v>4827928.278381521</v>
      </c>
      <c r="E34" s="134"/>
      <c r="F34" s="137"/>
      <c r="G34" s="125">
        <f>SUM(G26:G33)</f>
        <v>1</v>
      </c>
    </row>
    <row r="36" ht="4.5" customHeight="1"/>
    <row r="37" spans="1:8" ht="52.5" customHeight="1">
      <c r="A37" s="103" t="s">
        <v>358</v>
      </c>
      <c r="B37" s="147" t="s">
        <v>447</v>
      </c>
      <c r="C37" s="147"/>
      <c r="D37" s="147"/>
      <c r="E37" s="147"/>
      <c r="F37" s="147"/>
      <c r="G37" s="147"/>
      <c r="H37" s="147"/>
    </row>
    <row r="38" spans="1:8" ht="17.25" customHeight="1">
      <c r="A38" s="103"/>
      <c r="B38" s="147"/>
      <c r="C38" s="148"/>
      <c r="D38" s="148"/>
      <c r="E38" s="148"/>
      <c r="F38" s="148"/>
      <c r="G38" s="148"/>
      <c r="H38" s="143"/>
    </row>
    <row r="39" spans="1:8" ht="10.5" customHeight="1">
      <c r="A39" s="144"/>
      <c r="B39" s="147"/>
      <c r="C39" s="147"/>
      <c r="D39" s="147"/>
      <c r="E39" s="147"/>
      <c r="F39" s="147"/>
      <c r="G39" s="147"/>
      <c r="H39" s="147"/>
    </row>
    <row r="40" ht="12.75">
      <c r="A40" s="73" t="s">
        <v>449</v>
      </c>
    </row>
    <row r="41" ht="12.75">
      <c r="B41" s="73" t="s">
        <v>450</v>
      </c>
    </row>
    <row r="42" ht="12.75">
      <c r="B42" s="73" t="s">
        <v>451</v>
      </c>
    </row>
  </sheetData>
  <sheetProtection/>
  <mergeCells count="3">
    <mergeCell ref="B37:H37"/>
    <mergeCell ref="B38:G38"/>
    <mergeCell ref="B39:H39"/>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4.4218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43</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44</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9580</v>
      </c>
      <c r="H13" s="3">
        <v>1461976</v>
      </c>
      <c r="J13" s="3">
        <v>52736986</v>
      </c>
      <c r="K13" s="6"/>
      <c r="L13" s="3">
        <v>92343694</v>
      </c>
      <c r="M13" s="6"/>
      <c r="N13" s="3">
        <v>59183119</v>
      </c>
      <c r="O13" s="6"/>
      <c r="P13" s="3">
        <v>139824867</v>
      </c>
      <c r="Q13" s="3"/>
    </row>
    <row r="14" spans="1:17" ht="12.75">
      <c r="A14" s="3"/>
      <c r="B14" s="12">
        <v>5</v>
      </c>
      <c r="C14" s="11" t="s">
        <v>24</v>
      </c>
      <c r="D14" s="14">
        <v>9</v>
      </c>
      <c r="F14" s="3">
        <v>14577</v>
      </c>
      <c r="H14" s="3">
        <v>5278674</v>
      </c>
      <c r="J14" s="3">
        <v>109565726</v>
      </c>
      <c r="K14" s="6"/>
      <c r="L14" s="3">
        <v>221690297</v>
      </c>
      <c r="M14" s="6"/>
      <c r="N14" s="3">
        <v>111707391</v>
      </c>
      <c r="O14" s="6"/>
      <c r="P14" s="3">
        <v>295577517</v>
      </c>
      <c r="Q14" s="3"/>
    </row>
    <row r="15" spans="1:17" ht="12.75">
      <c r="A15" s="3"/>
      <c r="B15" s="12">
        <v>10</v>
      </c>
      <c r="C15" s="11" t="s">
        <v>24</v>
      </c>
      <c r="D15" s="14">
        <v>14</v>
      </c>
      <c r="F15" s="3">
        <v>8826</v>
      </c>
      <c r="H15" s="3">
        <v>5845547</v>
      </c>
      <c r="J15" s="3">
        <v>92474841</v>
      </c>
      <c r="K15" s="6"/>
      <c r="L15" s="3">
        <v>200226403</v>
      </c>
      <c r="M15" s="6"/>
      <c r="N15" s="3">
        <v>86295028</v>
      </c>
      <c r="O15" s="6"/>
      <c r="P15" s="3">
        <v>233787713</v>
      </c>
      <c r="Q15" s="3"/>
    </row>
    <row r="16" spans="1:17" ht="12.75">
      <c r="A16" s="3"/>
      <c r="B16" s="12">
        <v>15</v>
      </c>
      <c r="C16" s="11" t="s">
        <v>24</v>
      </c>
      <c r="D16" s="14">
        <v>19</v>
      </c>
      <c r="F16" s="3">
        <v>6276</v>
      </c>
      <c r="H16" s="3">
        <v>4153199</v>
      </c>
      <c r="J16" s="3">
        <v>74987774</v>
      </c>
      <c r="K16" s="6"/>
      <c r="L16" s="3">
        <v>168730383</v>
      </c>
      <c r="M16" s="6"/>
      <c r="N16" s="3">
        <v>69728109</v>
      </c>
      <c r="O16" s="6"/>
      <c r="P16" s="3">
        <v>184202774</v>
      </c>
      <c r="Q16" s="3"/>
    </row>
    <row r="17" spans="1:17" ht="12.75">
      <c r="A17" s="3"/>
      <c r="B17" s="12">
        <v>20</v>
      </c>
      <c r="C17" s="11" t="s">
        <v>24</v>
      </c>
      <c r="D17" s="14">
        <v>24</v>
      </c>
      <c r="F17" s="3">
        <v>2477</v>
      </c>
      <c r="H17" s="3">
        <v>2418206</v>
      </c>
      <c r="J17" s="3">
        <v>37636706</v>
      </c>
      <c r="K17" s="6"/>
      <c r="L17" s="3">
        <v>92548419</v>
      </c>
      <c r="M17" s="6"/>
      <c r="N17" s="3">
        <v>35821381</v>
      </c>
      <c r="O17" s="6"/>
      <c r="P17" s="3">
        <v>97756470</v>
      </c>
      <c r="Q17" s="3"/>
    </row>
    <row r="18" spans="1:17" ht="12.75">
      <c r="A18" s="7"/>
      <c r="B18" s="164" t="s">
        <v>8</v>
      </c>
      <c r="C18" s="164"/>
      <c r="D18" s="164"/>
      <c r="E18" s="10"/>
      <c r="F18" s="8">
        <v>494</v>
      </c>
      <c r="G18" s="10"/>
      <c r="H18" s="8">
        <v>63511</v>
      </c>
      <c r="I18" s="10"/>
      <c r="J18" s="8">
        <v>6948202</v>
      </c>
      <c r="K18" s="9"/>
      <c r="L18" s="8">
        <v>13168192</v>
      </c>
      <c r="M18" s="9"/>
      <c r="N18" s="8">
        <v>5896023</v>
      </c>
      <c r="O18" s="9"/>
      <c r="P18" s="8">
        <v>14102821</v>
      </c>
      <c r="Q18" s="7"/>
    </row>
    <row r="19" spans="1:17" ht="12.75">
      <c r="A19" s="3"/>
      <c r="B19" s="5" t="s">
        <v>25</v>
      </c>
      <c r="C19" s="5"/>
      <c r="D19" s="5"/>
      <c r="E19" s="5"/>
      <c r="F19" s="3">
        <f>SUM(F13:F18)</f>
        <v>42230</v>
      </c>
      <c r="H19" s="3">
        <f>SUM(H13:H18)</f>
        <v>19221113</v>
      </c>
      <c r="J19" s="3">
        <f>SUM(J13:J18)</f>
        <v>374350235</v>
      </c>
      <c r="K19" s="6"/>
      <c r="L19" s="3">
        <f>SUM(L13:L18)</f>
        <v>788707388</v>
      </c>
      <c r="M19" s="6"/>
      <c r="N19" s="3">
        <f>SUM(N13:N18)</f>
        <v>368631051</v>
      </c>
      <c r="O19" s="6"/>
      <c r="P19" s="3">
        <f>SUM(P13:P18)</f>
        <v>965252162</v>
      </c>
      <c r="Q19" s="3"/>
    </row>
    <row r="20" spans="1:17" ht="12.75">
      <c r="A20" s="3"/>
      <c r="F20" s="6"/>
      <c r="J20" s="3"/>
      <c r="K20" s="6"/>
      <c r="L20" s="3"/>
      <c r="M20" s="6"/>
      <c r="N20" s="3"/>
      <c r="O20" s="6"/>
      <c r="P20" s="3"/>
      <c r="Q20" s="3"/>
    </row>
    <row r="21" spans="1:17" ht="12.75">
      <c r="A21" s="3"/>
      <c r="B21" s="13">
        <v>25</v>
      </c>
      <c r="C21" s="11" t="s">
        <v>24</v>
      </c>
      <c r="D21" s="1" t="s">
        <v>23</v>
      </c>
      <c r="F21" s="3">
        <v>1174</v>
      </c>
      <c r="H21" s="3">
        <v>1460553</v>
      </c>
      <c r="J21" s="3">
        <v>20573484</v>
      </c>
      <c r="K21" s="6"/>
      <c r="L21" s="3">
        <v>55388503</v>
      </c>
      <c r="M21" s="6"/>
      <c r="N21" s="3">
        <v>22786850</v>
      </c>
      <c r="O21" s="6"/>
      <c r="P21" s="3">
        <v>62845158</v>
      </c>
      <c r="Q21" s="3"/>
    </row>
    <row r="22" spans="1:17" ht="12.75">
      <c r="A22" s="3"/>
      <c r="B22" s="12">
        <v>30</v>
      </c>
      <c r="C22" s="11" t="s">
        <v>24</v>
      </c>
      <c r="D22" s="1" t="s">
        <v>22</v>
      </c>
      <c r="F22" s="3">
        <v>748</v>
      </c>
      <c r="H22" s="3">
        <v>898320</v>
      </c>
      <c r="J22" s="3">
        <v>14694012</v>
      </c>
      <c r="K22" s="6"/>
      <c r="L22" s="3">
        <v>39924211</v>
      </c>
      <c r="M22" s="6"/>
      <c r="N22" s="3">
        <v>17956073</v>
      </c>
      <c r="O22" s="6"/>
      <c r="P22" s="3">
        <v>45229901</v>
      </c>
      <c r="Q22" s="3"/>
    </row>
    <row r="23" spans="1:17" ht="12.75">
      <c r="A23" s="3"/>
      <c r="B23" s="12">
        <v>35</v>
      </c>
      <c r="C23" s="11" t="s">
        <v>24</v>
      </c>
      <c r="D23" s="1" t="s">
        <v>21</v>
      </c>
      <c r="F23" s="3">
        <v>420</v>
      </c>
      <c r="H23" s="3">
        <v>628447</v>
      </c>
      <c r="J23" s="3">
        <v>8910738</v>
      </c>
      <c r="K23" s="6"/>
      <c r="L23" s="3">
        <v>27139837</v>
      </c>
      <c r="M23" s="6"/>
      <c r="N23" s="3">
        <v>12648739</v>
      </c>
      <c r="O23" s="6"/>
      <c r="P23" s="3">
        <v>31237225</v>
      </c>
      <c r="Q23" s="3"/>
    </row>
    <row r="24" spans="1:17" ht="12.75">
      <c r="A24" s="3"/>
      <c r="B24" s="12">
        <v>40</v>
      </c>
      <c r="C24" s="11" t="s">
        <v>24</v>
      </c>
      <c r="D24" s="1" t="s">
        <v>20</v>
      </c>
      <c r="F24" s="3">
        <v>250</v>
      </c>
      <c r="H24" s="3">
        <v>452924</v>
      </c>
      <c r="J24" s="3">
        <v>5756090</v>
      </c>
      <c r="K24" s="6"/>
      <c r="L24" s="3">
        <v>18722797</v>
      </c>
      <c r="M24" s="6"/>
      <c r="N24" s="3">
        <v>10199437</v>
      </c>
      <c r="O24" s="6"/>
      <c r="P24" s="3">
        <v>24819543</v>
      </c>
      <c r="Q24" s="3"/>
    </row>
    <row r="25" spans="1:17" ht="12.75">
      <c r="A25" s="3"/>
      <c r="B25" s="12">
        <v>45</v>
      </c>
      <c r="C25" s="11" t="s">
        <v>24</v>
      </c>
      <c r="D25" s="1" t="s">
        <v>19</v>
      </c>
      <c r="F25" s="3">
        <v>140</v>
      </c>
      <c r="H25" s="3">
        <v>249305</v>
      </c>
      <c r="J25" s="3">
        <v>3808164</v>
      </c>
      <c r="K25" s="6"/>
      <c r="L25" s="3">
        <v>11549227</v>
      </c>
      <c r="M25" s="6"/>
      <c r="N25" s="3">
        <v>6048578</v>
      </c>
      <c r="O25" s="6"/>
      <c r="P25" s="3">
        <v>15655884</v>
      </c>
      <c r="Q25" s="3"/>
    </row>
    <row r="26" spans="1:17" ht="12.75">
      <c r="A26" s="3"/>
      <c r="B26" s="12">
        <v>50</v>
      </c>
      <c r="C26" s="11" t="s">
        <v>24</v>
      </c>
      <c r="D26" s="1" t="s">
        <v>18</v>
      </c>
      <c r="F26" s="3">
        <v>141</v>
      </c>
      <c r="H26" s="3">
        <v>220410</v>
      </c>
      <c r="J26" s="3">
        <v>3978044</v>
      </c>
      <c r="K26" s="6"/>
      <c r="L26" s="3">
        <v>13407779</v>
      </c>
      <c r="M26" s="6"/>
      <c r="N26" s="3">
        <v>7732924</v>
      </c>
      <c r="O26" s="6"/>
      <c r="P26" s="3">
        <v>19911170</v>
      </c>
      <c r="Q26" s="3"/>
    </row>
    <row r="27" spans="1:17" ht="12.75">
      <c r="A27" s="3"/>
      <c r="B27" s="12">
        <v>55</v>
      </c>
      <c r="C27" s="11" t="s">
        <v>24</v>
      </c>
      <c r="D27" s="1" t="s">
        <v>17</v>
      </c>
      <c r="F27" s="3">
        <v>70</v>
      </c>
      <c r="H27" s="3">
        <v>120000</v>
      </c>
      <c r="J27" s="3">
        <v>1698105</v>
      </c>
      <c r="K27" s="6"/>
      <c r="L27" s="3">
        <v>7260902</v>
      </c>
      <c r="M27" s="6"/>
      <c r="N27" s="3">
        <v>5238872</v>
      </c>
      <c r="O27" s="6"/>
      <c r="P27" s="3">
        <v>12314877</v>
      </c>
      <c r="Q27" s="3"/>
    </row>
    <row r="28" spans="1:17" ht="12.75">
      <c r="A28" s="3"/>
      <c r="B28" s="12">
        <v>60</v>
      </c>
      <c r="C28" s="11" t="s">
        <v>24</v>
      </c>
      <c r="D28" s="1" t="s">
        <v>16</v>
      </c>
      <c r="F28" s="3">
        <v>60</v>
      </c>
      <c r="H28" s="3">
        <v>98000</v>
      </c>
      <c r="J28" s="3">
        <v>1770702</v>
      </c>
      <c r="K28" s="6"/>
      <c r="L28" s="3">
        <v>7106630</v>
      </c>
      <c r="M28" s="6"/>
      <c r="N28" s="3">
        <v>4230798</v>
      </c>
      <c r="O28" s="6"/>
      <c r="P28" s="3">
        <v>10105774</v>
      </c>
      <c r="Q28" s="3"/>
    </row>
    <row r="29" spans="1:17" ht="12.75">
      <c r="A29" s="3"/>
      <c r="B29" s="12">
        <v>65</v>
      </c>
      <c r="C29" s="11" t="s">
        <v>24</v>
      </c>
      <c r="D29" s="1" t="s">
        <v>15</v>
      </c>
      <c r="F29" s="3">
        <v>68</v>
      </c>
      <c r="H29" s="3">
        <v>128080</v>
      </c>
      <c r="J29" s="3">
        <v>1769548</v>
      </c>
      <c r="K29" s="6"/>
      <c r="L29" s="3">
        <v>9035149</v>
      </c>
      <c r="M29" s="6"/>
      <c r="N29" s="3">
        <v>12026166</v>
      </c>
      <c r="O29" s="6"/>
      <c r="P29" s="3">
        <v>25450107</v>
      </c>
      <c r="Q29" s="3"/>
    </row>
    <row r="30" spans="1:17" ht="12.75">
      <c r="A30" s="3"/>
      <c r="B30" s="12">
        <v>70</v>
      </c>
      <c r="C30" s="11" t="s">
        <v>24</v>
      </c>
      <c r="D30" s="1" t="s">
        <v>14</v>
      </c>
      <c r="F30" s="3">
        <v>26</v>
      </c>
      <c r="H30" s="3">
        <v>48500</v>
      </c>
      <c r="J30" s="3">
        <v>681020</v>
      </c>
      <c r="K30" s="6"/>
      <c r="L30" s="3">
        <v>4788590</v>
      </c>
      <c r="M30" s="6"/>
      <c r="N30" s="3">
        <v>7217184</v>
      </c>
      <c r="O30" s="6"/>
      <c r="P30" s="3">
        <v>12418979</v>
      </c>
      <c r="Q30" s="3"/>
    </row>
    <row r="31" spans="1:17" ht="12.75">
      <c r="A31" s="3"/>
      <c r="B31" s="12">
        <v>75</v>
      </c>
      <c r="C31" s="11" t="s">
        <v>24</v>
      </c>
      <c r="D31" s="1" t="s">
        <v>13</v>
      </c>
      <c r="F31" s="3">
        <v>26</v>
      </c>
      <c r="H31" s="3">
        <v>22540</v>
      </c>
      <c r="J31" s="3">
        <v>630507</v>
      </c>
      <c r="K31" s="6"/>
      <c r="L31" s="3">
        <v>4645901</v>
      </c>
      <c r="M31" s="6"/>
      <c r="N31" s="3">
        <v>5318239</v>
      </c>
      <c r="O31" s="6"/>
      <c r="P31" s="3">
        <v>13863100</v>
      </c>
      <c r="Q31" s="3"/>
    </row>
    <row r="32" spans="1:17" ht="12.75">
      <c r="A32" s="3"/>
      <c r="B32" s="12">
        <v>80</v>
      </c>
      <c r="C32" s="11" t="s">
        <v>24</v>
      </c>
      <c r="D32" s="1" t="s">
        <v>12</v>
      </c>
      <c r="F32" s="3">
        <v>18</v>
      </c>
      <c r="H32" s="3">
        <v>48500</v>
      </c>
      <c r="J32" s="3">
        <v>736918</v>
      </c>
      <c r="K32" s="6"/>
      <c r="L32" s="3">
        <v>5522462</v>
      </c>
      <c r="M32" s="6"/>
      <c r="N32" s="3">
        <v>4753103</v>
      </c>
      <c r="O32" s="6"/>
      <c r="P32" s="3">
        <v>11589305</v>
      </c>
      <c r="Q32" s="3"/>
    </row>
    <row r="33" spans="1:17" ht="12.75">
      <c r="A33" s="3"/>
      <c r="B33" s="12">
        <v>85</v>
      </c>
      <c r="C33" s="11" t="s">
        <v>24</v>
      </c>
      <c r="D33" s="1" t="s">
        <v>11</v>
      </c>
      <c r="F33" s="3">
        <v>17</v>
      </c>
      <c r="H33" s="3">
        <v>47500</v>
      </c>
      <c r="J33" s="3">
        <v>640812</v>
      </c>
      <c r="K33" s="6"/>
      <c r="L33" s="3">
        <v>3825700</v>
      </c>
      <c r="M33" s="6"/>
      <c r="N33" s="3">
        <v>3598998</v>
      </c>
      <c r="O33" s="6"/>
      <c r="P33" s="3">
        <v>9962346</v>
      </c>
      <c r="Q33" s="3"/>
    </row>
    <row r="34" spans="1:17" ht="12.75">
      <c r="A34" s="3"/>
      <c r="B34" s="12">
        <v>90</v>
      </c>
      <c r="C34" s="11" t="s">
        <v>24</v>
      </c>
      <c r="D34" s="1" t="s">
        <v>10</v>
      </c>
      <c r="F34" s="3">
        <v>7</v>
      </c>
      <c r="H34" s="3">
        <v>12000</v>
      </c>
      <c r="J34" s="3">
        <v>235596</v>
      </c>
      <c r="K34" s="6"/>
      <c r="L34" s="3">
        <v>1291794</v>
      </c>
      <c r="M34" s="6"/>
      <c r="N34" s="3">
        <v>1196765</v>
      </c>
      <c r="O34" s="6"/>
      <c r="P34" s="3">
        <v>2116955</v>
      </c>
      <c r="Q34" s="3"/>
    </row>
    <row r="35" spans="1:17" ht="12.75">
      <c r="A35" s="3"/>
      <c r="B35" s="12">
        <v>95</v>
      </c>
      <c r="C35" s="11" t="s">
        <v>24</v>
      </c>
      <c r="D35" s="1" t="s">
        <v>9</v>
      </c>
      <c r="F35" s="3">
        <v>8</v>
      </c>
      <c r="H35" s="3">
        <v>16000</v>
      </c>
      <c r="J35" s="3">
        <v>204704</v>
      </c>
      <c r="K35" s="6"/>
      <c r="L35" s="3">
        <v>2970559</v>
      </c>
      <c r="M35" s="6"/>
      <c r="N35" s="3">
        <v>3607944</v>
      </c>
      <c r="O35" s="6"/>
      <c r="P35" s="3">
        <v>12918251</v>
      </c>
      <c r="Q35" s="3"/>
    </row>
    <row r="36" spans="1:17" ht="12.75">
      <c r="A36" s="7"/>
      <c r="B36" s="164" t="s">
        <v>8</v>
      </c>
      <c r="C36" s="164"/>
      <c r="D36" s="164"/>
      <c r="E36" s="10"/>
      <c r="F36" s="8">
        <v>46</v>
      </c>
      <c r="G36" s="10"/>
      <c r="H36" s="8">
        <v>12000</v>
      </c>
      <c r="I36" s="10"/>
      <c r="J36" s="8">
        <v>852986</v>
      </c>
      <c r="K36" s="9"/>
      <c r="L36" s="8">
        <v>5946580</v>
      </c>
      <c r="M36" s="9"/>
      <c r="N36" s="8">
        <v>5284714</v>
      </c>
      <c r="O36" s="9"/>
      <c r="P36" s="8">
        <v>11914433</v>
      </c>
      <c r="Q36" s="7"/>
    </row>
    <row r="37" spans="1:17" ht="12.75">
      <c r="A37" s="3"/>
      <c r="B37" s="5" t="s">
        <v>7</v>
      </c>
      <c r="C37" s="4"/>
      <c r="D37" s="4"/>
      <c r="F37" s="3">
        <f>SUM(F21:F36)</f>
        <v>3219</v>
      </c>
      <c r="H37" s="3">
        <f>SUM(H21:H36)</f>
        <v>4463079</v>
      </c>
      <c r="J37" s="3">
        <f>SUM(J21:J36)</f>
        <v>66941430</v>
      </c>
      <c r="K37" s="6"/>
      <c r="L37" s="3">
        <f>SUM(L21:L36)</f>
        <v>218526621</v>
      </c>
      <c r="M37" s="6"/>
      <c r="N37" s="3">
        <f>SUM(N21:N36)</f>
        <v>129845384</v>
      </c>
      <c r="O37" s="6"/>
      <c r="P37" s="3">
        <f>SUM(P21:P36)</f>
        <v>322353008</v>
      </c>
      <c r="Q37" s="3"/>
    </row>
    <row r="38" spans="1:17" ht="12.75">
      <c r="A38" s="2"/>
      <c r="L38" s="2"/>
      <c r="P38" s="2"/>
      <c r="Q38" s="2"/>
    </row>
    <row r="39" spans="1:17" ht="12.75">
      <c r="A39" s="3"/>
      <c r="B39" s="5" t="s">
        <v>6</v>
      </c>
      <c r="C39" s="4"/>
      <c r="F39" s="3">
        <v>39</v>
      </c>
      <c r="H39" s="3">
        <v>30000</v>
      </c>
      <c r="J39" s="3">
        <v>2392525</v>
      </c>
      <c r="K39" s="6"/>
      <c r="L39" s="3">
        <v>27207503</v>
      </c>
      <c r="M39" s="6"/>
      <c r="N39" s="3">
        <v>33377069</v>
      </c>
      <c r="O39" s="6"/>
      <c r="P39" s="3">
        <v>114252481</v>
      </c>
      <c r="Q39" s="3"/>
    </row>
    <row r="40" spans="1:17" ht="12.75">
      <c r="A40" s="2"/>
      <c r="L40" s="2"/>
      <c r="P40" s="2"/>
      <c r="Q40" s="2"/>
    </row>
    <row r="41" spans="1:17" ht="12.75">
      <c r="A41" s="3"/>
      <c r="B41" s="5" t="s">
        <v>5</v>
      </c>
      <c r="C41" s="4"/>
      <c r="F41" s="3">
        <f>F19+F37+F39</f>
        <v>45488</v>
      </c>
      <c r="H41" s="3">
        <f>H19+H37+H39</f>
        <v>23714192</v>
      </c>
      <c r="J41" s="3">
        <f>J19+J37+J39</f>
        <v>443684190</v>
      </c>
      <c r="L41" s="3">
        <f>L19+L37+L39</f>
        <v>1034441512</v>
      </c>
      <c r="N41" s="3">
        <f>N19+N37+N39</f>
        <v>531853504</v>
      </c>
      <c r="P41" s="3">
        <f>P19+P37+P39</f>
        <v>1401857651</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4" r:id="rId1"/>
</worksheet>
</file>

<file path=xl/worksheets/sheet11.xml><?xml version="1.0" encoding="utf-8"?>
<worksheet xmlns="http://schemas.openxmlformats.org/spreadsheetml/2006/main" xmlns:r="http://schemas.openxmlformats.org/officeDocument/2006/relationships">
  <dimension ref="A1:W20"/>
  <sheetViews>
    <sheetView zoomScalePageLayoutView="0" workbookViewId="0" topLeftCell="A1">
      <selection activeCell="A1" sqref="A1:U1"/>
    </sheetView>
  </sheetViews>
  <sheetFormatPr defaultColWidth="9.140625" defaultRowHeight="15"/>
  <cols>
    <col min="1" max="2" width="9.140625" style="21" customWidth="1"/>
    <col min="3" max="3" width="5.57421875" style="21" customWidth="1"/>
    <col min="4" max="4" width="9.421875" style="21" customWidth="1"/>
    <col min="5" max="5" width="9.7109375" style="21" customWidth="1"/>
    <col min="6" max="6" width="9.28125" style="21" customWidth="1"/>
    <col min="7" max="7" width="1.421875" style="21" customWidth="1"/>
    <col min="8" max="8" width="9.421875" style="21" customWidth="1"/>
    <col min="9" max="9" width="9.7109375" style="21" customWidth="1"/>
    <col min="10" max="10" width="9.28125" style="21" customWidth="1"/>
    <col min="11" max="11" width="1.421875" style="21" customWidth="1"/>
    <col min="12" max="12" width="9.421875" style="21" customWidth="1"/>
    <col min="13" max="13" width="9.7109375" style="21" customWidth="1"/>
    <col min="14" max="14" width="9.28125" style="21" customWidth="1"/>
    <col min="15" max="15" width="1.421875" style="21" customWidth="1"/>
    <col min="16" max="16" width="9.421875" style="21" customWidth="1"/>
    <col min="17" max="18" width="9.28125" style="21" customWidth="1"/>
    <col min="19" max="19" width="1.421875" style="21" customWidth="1"/>
    <col min="20" max="22" width="9.28125" style="21" customWidth="1"/>
    <col min="23" max="23" width="1.421875" style="21" customWidth="1"/>
    <col min="24" max="16384" width="9.140625" style="21" customWidth="1"/>
  </cols>
  <sheetData>
    <row r="1" spans="1:23" ht="12.75">
      <c r="A1" s="168" t="s">
        <v>66</v>
      </c>
      <c r="B1" s="168"/>
      <c r="C1" s="168"/>
      <c r="D1" s="168"/>
      <c r="E1" s="168"/>
      <c r="F1" s="168"/>
      <c r="G1" s="168"/>
      <c r="H1" s="168"/>
      <c r="I1" s="168"/>
      <c r="J1" s="168"/>
      <c r="K1" s="168"/>
      <c r="L1" s="168"/>
      <c r="M1" s="168"/>
      <c r="N1" s="168"/>
      <c r="O1" s="168"/>
      <c r="P1" s="168"/>
      <c r="Q1" s="168"/>
      <c r="R1" s="168"/>
      <c r="S1" s="168"/>
      <c r="T1" s="168"/>
      <c r="U1" s="168"/>
      <c r="V1" s="59" t="s">
        <v>499</v>
      </c>
      <c r="W1" s="20"/>
    </row>
    <row r="4" spans="4:22" ht="12.75">
      <c r="D4" s="163">
        <v>2016</v>
      </c>
      <c r="E4" s="163"/>
      <c r="F4" s="163"/>
      <c r="H4" s="163">
        <v>2015</v>
      </c>
      <c r="I4" s="163"/>
      <c r="J4" s="163"/>
      <c r="L4" s="163">
        <v>2014</v>
      </c>
      <c r="M4" s="163"/>
      <c r="N4" s="163"/>
      <c r="P4" s="163">
        <v>2013</v>
      </c>
      <c r="Q4" s="163"/>
      <c r="R4" s="163"/>
      <c r="T4" s="163">
        <v>2012</v>
      </c>
      <c r="U4" s="163"/>
      <c r="V4" s="163"/>
    </row>
    <row r="5" spans="4:22" ht="12.75">
      <c r="D5" s="23"/>
      <c r="E5" s="23" t="s">
        <v>67</v>
      </c>
      <c r="F5" s="23" t="s">
        <v>67</v>
      </c>
      <c r="H5" s="23"/>
      <c r="I5" s="23" t="s">
        <v>67</v>
      </c>
      <c r="J5" s="23" t="s">
        <v>67</v>
      </c>
      <c r="L5" s="23"/>
      <c r="M5" s="23" t="s">
        <v>67</v>
      </c>
      <c r="N5" s="23" t="s">
        <v>67</v>
      </c>
      <c r="P5" s="23"/>
      <c r="Q5" s="23" t="s">
        <v>67</v>
      </c>
      <c r="R5" s="23" t="s">
        <v>67</v>
      </c>
      <c r="T5" s="23"/>
      <c r="U5" s="23" t="s">
        <v>67</v>
      </c>
      <c r="V5" s="23" t="s">
        <v>67</v>
      </c>
    </row>
    <row r="6" spans="4:22" ht="12.75">
      <c r="D6" s="40" t="s">
        <v>68</v>
      </c>
      <c r="E6" s="23" t="s">
        <v>69</v>
      </c>
      <c r="F6" s="23" t="s">
        <v>69</v>
      </c>
      <c r="H6" s="40" t="s">
        <v>68</v>
      </c>
      <c r="I6" s="23" t="s">
        <v>69</v>
      </c>
      <c r="J6" s="23" t="s">
        <v>69</v>
      </c>
      <c r="L6" s="40" t="s">
        <v>68</v>
      </c>
      <c r="M6" s="23" t="s">
        <v>69</v>
      </c>
      <c r="N6" s="23" t="s">
        <v>69</v>
      </c>
      <c r="P6" s="23" t="s">
        <v>68</v>
      </c>
      <c r="Q6" s="23" t="s">
        <v>69</v>
      </c>
      <c r="R6" s="23" t="s">
        <v>69</v>
      </c>
      <c r="T6" s="23" t="s">
        <v>68</v>
      </c>
      <c r="U6" s="23" t="s">
        <v>69</v>
      </c>
      <c r="V6" s="23" t="s">
        <v>69</v>
      </c>
    </row>
    <row r="7" spans="4:22" ht="12.75">
      <c r="D7" s="40" t="s">
        <v>70</v>
      </c>
      <c r="E7" s="23" t="s">
        <v>68</v>
      </c>
      <c r="F7" s="23" t="s">
        <v>32</v>
      </c>
      <c r="H7" s="40" t="s">
        <v>70</v>
      </c>
      <c r="I7" s="23" t="s">
        <v>68</v>
      </c>
      <c r="J7" s="23" t="s">
        <v>32</v>
      </c>
      <c r="L7" s="40" t="s">
        <v>70</v>
      </c>
      <c r="M7" s="23" t="s">
        <v>68</v>
      </c>
      <c r="N7" s="23" t="s">
        <v>32</v>
      </c>
      <c r="P7" s="23" t="s">
        <v>70</v>
      </c>
      <c r="Q7" s="23" t="s">
        <v>68</v>
      </c>
      <c r="R7" s="23" t="s">
        <v>32</v>
      </c>
      <c r="T7" s="23" t="s">
        <v>70</v>
      </c>
      <c r="U7" s="23" t="s">
        <v>68</v>
      </c>
      <c r="V7" s="23" t="s">
        <v>32</v>
      </c>
    </row>
    <row r="8" spans="1:22" ht="12.75">
      <c r="A8" s="37" t="s">
        <v>71</v>
      </c>
      <c r="D8" s="41" t="s">
        <v>72</v>
      </c>
      <c r="E8" s="42" t="s">
        <v>70</v>
      </c>
      <c r="F8" s="42" t="s">
        <v>49</v>
      </c>
      <c r="H8" s="41" t="s">
        <v>72</v>
      </c>
      <c r="I8" s="42" t="s">
        <v>70</v>
      </c>
      <c r="J8" s="42" t="s">
        <v>49</v>
      </c>
      <c r="L8" s="41" t="s">
        <v>72</v>
      </c>
      <c r="M8" s="42" t="s">
        <v>70</v>
      </c>
      <c r="N8" s="42" t="s">
        <v>49</v>
      </c>
      <c r="P8" s="42" t="s">
        <v>72</v>
      </c>
      <c r="Q8" s="42" t="s">
        <v>70</v>
      </c>
      <c r="R8" s="42" t="s">
        <v>49</v>
      </c>
      <c r="T8" s="42" t="s">
        <v>72</v>
      </c>
      <c r="U8" s="42" t="s">
        <v>70</v>
      </c>
      <c r="V8" s="42" t="s">
        <v>49</v>
      </c>
    </row>
    <row r="9" spans="4:12" ht="25.5" customHeight="1">
      <c r="D9" s="25"/>
      <c r="H9" s="25"/>
      <c r="L9" s="25"/>
    </row>
    <row r="10" spans="1:22" ht="12.75">
      <c r="A10" s="21" t="s">
        <v>73</v>
      </c>
      <c r="D10" s="43">
        <v>61164.58818942236</v>
      </c>
      <c r="E10" s="44">
        <f>D10/D$15</f>
        <v>0.9474509067865974</v>
      </c>
      <c r="F10" s="44">
        <v>0.017015672789644033</v>
      </c>
      <c r="H10" s="43">
        <v>44421.061184419086</v>
      </c>
      <c r="I10" s="44">
        <f>H10/H$15</f>
        <v>0.9692864206988392</v>
      </c>
      <c r="J10" s="44">
        <v>0.013117403691458196</v>
      </c>
      <c r="L10" s="43">
        <v>29136.880913339563</v>
      </c>
      <c r="M10" s="44">
        <f>L10/L$15</f>
        <v>0.969696771930352</v>
      </c>
      <c r="N10" s="44">
        <v>0.008604031940242727</v>
      </c>
      <c r="P10" s="43">
        <v>36225.59905191186</v>
      </c>
      <c r="Q10" s="44">
        <f>P10/P$15</f>
        <v>0.9731229153078502</v>
      </c>
      <c r="R10" s="44">
        <v>0.010794069381622551</v>
      </c>
      <c r="T10" s="43">
        <v>34535.92943578175</v>
      </c>
      <c r="U10" s="44">
        <f>T10/T$15</f>
        <v>0.9537747832622246</v>
      </c>
      <c r="V10" s="44">
        <v>0.010144603037425494</v>
      </c>
    </row>
    <row r="11" spans="4:22" ht="12.75">
      <c r="D11" s="45"/>
      <c r="E11" s="44"/>
      <c r="F11" s="44"/>
      <c r="H11" s="45"/>
      <c r="I11" s="44"/>
      <c r="J11" s="44"/>
      <c r="L11" s="45"/>
      <c r="M11" s="44"/>
      <c r="N11" s="44"/>
      <c r="P11" s="45"/>
      <c r="Q11" s="44"/>
      <c r="R11" s="44"/>
      <c r="T11" s="45"/>
      <c r="U11" s="44"/>
      <c r="V11" s="44"/>
    </row>
    <row r="12" spans="1:22" ht="12.75">
      <c r="A12" s="22" t="s">
        <v>74</v>
      </c>
      <c r="B12" s="22"/>
      <c r="D12" s="46">
        <v>3392.411810577638</v>
      </c>
      <c r="E12" s="47">
        <f>D12/D$15</f>
        <v>0.0525490932134027</v>
      </c>
      <c r="F12" s="47">
        <v>0.0009437514588955513</v>
      </c>
      <c r="H12" s="46">
        <v>1407.5610224124603</v>
      </c>
      <c r="I12" s="47">
        <f>H12/H$15</f>
        <v>0.030713579301160813</v>
      </c>
      <c r="J12" s="47">
        <v>0.0004156484707713841</v>
      </c>
      <c r="L12" s="46">
        <v>910.5336566166472</v>
      </c>
      <c r="M12" s="47">
        <f>L12/L$15</f>
        <v>0.030303228069647997</v>
      </c>
      <c r="N12" s="47">
        <v>0.0002688778077343524</v>
      </c>
      <c r="P12" s="46">
        <v>1000.5298184084829</v>
      </c>
      <c r="Q12" s="47">
        <f>P12/P$15</f>
        <v>0.026877084692149812</v>
      </c>
      <c r="R12" s="47">
        <v>0.0002981258712328569</v>
      </c>
      <c r="T12" s="46">
        <v>1673.8027167684268</v>
      </c>
      <c r="U12" s="47">
        <f>T12/T$15</f>
        <v>0.04622521673777541</v>
      </c>
      <c r="V12" s="47">
        <v>0.0002939629686634171</v>
      </c>
    </row>
    <row r="13" spans="4:22" ht="12.75">
      <c r="D13" s="45"/>
      <c r="E13" s="44"/>
      <c r="F13" s="44"/>
      <c r="H13" s="45"/>
      <c r="I13" s="44"/>
      <c r="J13" s="44"/>
      <c r="L13" s="45"/>
      <c r="M13" s="44"/>
      <c r="N13" s="44"/>
      <c r="P13" s="45"/>
      <c r="Q13" s="26"/>
      <c r="R13" s="26"/>
      <c r="T13" s="45"/>
      <c r="U13" s="26"/>
      <c r="V13" s="26"/>
    </row>
    <row r="14" spans="1:22" ht="12.75">
      <c r="A14" s="21" t="s">
        <v>75</v>
      </c>
      <c r="D14" s="45"/>
      <c r="E14" s="44"/>
      <c r="F14" s="44"/>
      <c r="H14" s="45"/>
      <c r="I14" s="44"/>
      <c r="J14" s="44"/>
      <c r="L14" s="45"/>
      <c r="M14" s="44"/>
      <c r="N14" s="44"/>
      <c r="P14" s="45"/>
      <c r="Q14" s="26"/>
      <c r="R14" s="26"/>
      <c r="T14" s="45"/>
      <c r="U14" s="26"/>
      <c r="V14" s="26"/>
    </row>
    <row r="15" spans="1:22" ht="12.75">
      <c r="A15" s="21" t="s">
        <v>76</v>
      </c>
      <c r="D15" s="45">
        <f>SUM(D12,D10)</f>
        <v>64556.99999999999</v>
      </c>
      <c r="E15" s="44">
        <f>SUM(E12,E10)</f>
        <v>1</v>
      </c>
      <c r="F15" s="44">
        <f>SUM(F12,F10)</f>
        <v>0.017959424248539583</v>
      </c>
      <c r="H15" s="45">
        <f>SUM(H12,H10)</f>
        <v>45828.62220683155</v>
      </c>
      <c r="I15" s="44">
        <f>SUM(I12,I10)</f>
        <v>1</v>
      </c>
      <c r="J15" s="44">
        <f>SUM(J12,J10)</f>
        <v>0.01353305216222958</v>
      </c>
      <c r="L15" s="45">
        <f>SUM(L12,L10)</f>
        <v>30047.41456995621</v>
      </c>
      <c r="M15" s="44">
        <f>SUM(M12,M10)</f>
        <v>1</v>
      </c>
      <c r="N15" s="44">
        <f>SUM(N12,N10)</f>
        <v>0.00887290974797708</v>
      </c>
      <c r="P15" s="45">
        <f>SUM(P12,P10)</f>
        <v>37226.12887032034</v>
      </c>
      <c r="Q15" s="44">
        <f>SUM(Q12,Q10)</f>
        <v>1</v>
      </c>
      <c r="R15" s="44">
        <f>SUM(R12,R10)</f>
        <v>0.011092195252855408</v>
      </c>
      <c r="T15" s="45">
        <f>SUM(T12,T10)</f>
        <v>36209.732152550176</v>
      </c>
      <c r="U15" s="44">
        <f>SUM(U12,U10)</f>
        <v>1</v>
      </c>
      <c r="V15" s="44">
        <f>SUM(V12,V10)</f>
        <v>0.01043856600608891</v>
      </c>
    </row>
    <row r="17" ht="12.75">
      <c r="P17" s="25"/>
    </row>
    <row r="20" ht="12.75">
      <c r="A20" s="21" t="s">
        <v>77</v>
      </c>
    </row>
  </sheetData>
  <sheetProtection/>
  <mergeCells count="6">
    <mergeCell ref="D4:F4"/>
    <mergeCell ref="H4:J4"/>
    <mergeCell ref="L4:N4"/>
    <mergeCell ref="P4:R4"/>
    <mergeCell ref="T4:V4"/>
    <mergeCell ref="A1:U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H63"/>
  <sheetViews>
    <sheetView zoomScalePageLayoutView="0" workbookViewId="0" topLeftCell="A1">
      <selection activeCell="A1" sqref="A1"/>
    </sheetView>
  </sheetViews>
  <sheetFormatPr defaultColWidth="9.140625" defaultRowHeight="15"/>
  <cols>
    <col min="1" max="2" width="2.8515625" style="21" customWidth="1"/>
    <col min="3" max="3" width="2.57421875" style="21" customWidth="1"/>
    <col min="4" max="4" width="12.421875" style="21" customWidth="1"/>
    <col min="5" max="5" width="5.140625" style="21" customWidth="1"/>
    <col min="6" max="7" width="4.7109375" style="21" customWidth="1"/>
    <col min="8" max="8" width="8.421875" style="21" customWidth="1"/>
    <col min="9" max="9" width="1.57421875" style="21" customWidth="1"/>
    <col min="10" max="10" width="8.421875" style="21" customWidth="1"/>
    <col min="11" max="11" width="1.57421875" style="21" customWidth="1"/>
    <col min="12" max="12" width="8.421875" style="21" customWidth="1"/>
    <col min="13" max="13" width="1.7109375" style="21" customWidth="1"/>
    <col min="14" max="14" width="8.421875" style="21" bestFit="1" customWidth="1"/>
    <col min="15" max="15" width="1.7109375" style="21" customWidth="1"/>
    <col min="16" max="16" width="8.421875" style="21" bestFit="1" customWidth="1"/>
    <col min="17" max="17" width="1.8515625" style="21" customWidth="1"/>
    <col min="18" max="18" width="8.28125" style="21" customWidth="1"/>
    <col min="19" max="19" width="1.8515625" style="21" customWidth="1"/>
    <col min="20" max="20" width="8.28125" style="21" customWidth="1"/>
    <col min="21" max="21" width="1.8515625" style="21" customWidth="1"/>
    <col min="22" max="22" width="8.421875" style="21" bestFit="1" customWidth="1"/>
    <col min="23" max="23" width="1.8515625" style="21" customWidth="1"/>
    <col min="24" max="24" width="8.421875" style="21" bestFit="1" customWidth="1"/>
    <col min="25" max="25" width="2.140625" style="21" customWidth="1"/>
    <col min="26" max="26" width="8.421875" style="21" bestFit="1" customWidth="1"/>
    <col min="27" max="27" width="2.140625" style="21" customWidth="1"/>
    <col min="28" max="28" width="8.421875" style="21" bestFit="1" customWidth="1"/>
    <col min="29" max="29" width="1.7109375" style="21" customWidth="1"/>
    <col min="30" max="30" width="8.421875" style="21" bestFit="1" customWidth="1"/>
    <col min="31" max="31" width="1.7109375" style="21" customWidth="1"/>
    <col min="32" max="32" width="8.421875" style="21" bestFit="1" customWidth="1"/>
    <col min="33" max="33" width="1.7109375" style="21" customWidth="1"/>
    <col min="34" max="34" width="9.140625" style="21" customWidth="1"/>
    <col min="35" max="16384" width="9.140625" style="21" customWidth="1"/>
  </cols>
  <sheetData>
    <row r="1" ht="12.75">
      <c r="AH1" s="21" t="s">
        <v>500</v>
      </c>
    </row>
    <row r="2" spans="1:34" ht="15.75">
      <c r="A2" s="51" t="s">
        <v>357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ht="6" customHeight="1"/>
    <row r="4" ht="3.75" customHeight="1"/>
    <row r="5" spans="8:34" ht="14.25">
      <c r="H5" s="163">
        <v>2016</v>
      </c>
      <c r="I5" s="163"/>
      <c r="J5" s="163"/>
      <c r="K5" s="52"/>
      <c r="L5" s="53">
        <v>2015</v>
      </c>
      <c r="M5" s="54" t="s">
        <v>358</v>
      </c>
      <c r="N5" s="53">
        <v>2014</v>
      </c>
      <c r="O5" s="54" t="s">
        <v>358</v>
      </c>
      <c r="P5" s="55">
        <v>2013</v>
      </c>
      <c r="Q5" s="54" t="s">
        <v>358</v>
      </c>
      <c r="R5" s="55">
        <v>2012</v>
      </c>
      <c r="S5" s="54"/>
      <c r="T5" s="55">
        <v>2011</v>
      </c>
      <c r="U5" s="54"/>
      <c r="V5" s="55">
        <v>2010</v>
      </c>
      <c r="W5" s="54"/>
      <c r="X5" s="55">
        <v>2009</v>
      </c>
      <c r="Y5" s="54"/>
      <c r="Z5" s="55">
        <v>2008</v>
      </c>
      <c r="AA5" s="54"/>
      <c r="AB5" s="55">
        <v>2007</v>
      </c>
      <c r="AC5" s="54"/>
      <c r="AD5" s="55">
        <v>2006</v>
      </c>
      <c r="AE5" s="54"/>
      <c r="AF5" s="55">
        <v>2005</v>
      </c>
      <c r="AG5" s="54"/>
      <c r="AH5" s="55">
        <v>2004</v>
      </c>
    </row>
    <row r="6" spans="1:34" s="56" customFormat="1" ht="17.25" customHeight="1">
      <c r="A6" s="37" t="s">
        <v>359</v>
      </c>
      <c r="Q6" s="57"/>
      <c r="R6" s="57"/>
      <c r="T6" s="57"/>
      <c r="V6" s="57"/>
      <c r="X6" s="58"/>
      <c r="Y6" s="58"/>
      <c r="Z6" s="58"/>
      <c r="AA6" s="58"/>
      <c r="AB6" s="58"/>
      <c r="AC6" s="58"/>
      <c r="AD6" s="58"/>
      <c r="AE6" s="58"/>
      <c r="AF6" s="58"/>
      <c r="AG6" s="58"/>
      <c r="AH6" s="58"/>
    </row>
    <row r="7" spans="1:34" ht="12.75" customHeight="1">
      <c r="A7" s="59"/>
      <c r="B7" s="59" t="s">
        <v>360</v>
      </c>
      <c r="C7" s="59"/>
      <c r="D7" s="59"/>
      <c r="E7" s="59"/>
      <c r="F7" s="59"/>
      <c r="G7" s="59"/>
      <c r="H7" s="60">
        <v>17941.928831</v>
      </c>
      <c r="I7" s="59"/>
      <c r="J7" s="60"/>
      <c r="K7" s="60"/>
      <c r="L7" s="60">
        <v>17106.0925</v>
      </c>
      <c r="M7" s="60"/>
      <c r="N7" s="60">
        <v>16226.899662</v>
      </c>
      <c r="O7" s="60"/>
      <c r="P7" s="60">
        <v>14382.334778</v>
      </c>
      <c r="R7" s="60">
        <v>12084.216489</v>
      </c>
      <c r="S7" s="59"/>
      <c r="T7" s="60">
        <v>10440.287754</v>
      </c>
      <c r="U7" s="59"/>
      <c r="V7" s="60">
        <v>9632.179097</v>
      </c>
      <c r="X7" s="60">
        <v>9067.758436</v>
      </c>
      <c r="Z7" s="60">
        <v>10903.579761</v>
      </c>
      <c r="AB7" s="60">
        <v>13331.237024</v>
      </c>
      <c r="AD7" s="60">
        <v>17282</v>
      </c>
      <c r="AF7" s="60">
        <v>21477</v>
      </c>
      <c r="AH7" s="60">
        <v>23251</v>
      </c>
    </row>
    <row r="8" ht="7.5" customHeight="1"/>
    <row r="9" spans="8:34" ht="12.75">
      <c r="H9" s="34"/>
      <c r="P9" s="61"/>
      <c r="Q9" s="61"/>
      <c r="R9" s="61"/>
      <c r="S9" s="61"/>
      <c r="T9" s="61"/>
      <c r="U9" s="61"/>
      <c r="V9" s="61"/>
      <c r="W9" s="61"/>
      <c r="X9" s="61"/>
      <c r="Y9" s="61"/>
      <c r="Z9" s="61"/>
      <c r="AA9" s="61"/>
      <c r="AB9" s="61"/>
      <c r="AC9" s="61"/>
      <c r="AD9" s="61"/>
      <c r="AE9" s="61"/>
      <c r="AF9" s="61"/>
      <c r="AG9" s="61"/>
      <c r="AH9" s="61"/>
    </row>
    <row r="10" spans="1:34" ht="12.75">
      <c r="A10" s="37" t="s">
        <v>361</v>
      </c>
      <c r="J10" s="163" t="s">
        <v>362</v>
      </c>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row>
    <row r="11" spans="1:4" ht="12.75">
      <c r="A11" s="62">
        <v>1</v>
      </c>
      <c r="B11" s="63" t="s">
        <v>363</v>
      </c>
      <c r="C11" s="63"/>
      <c r="D11" s="63"/>
    </row>
    <row r="12" spans="1:3" ht="12.75">
      <c r="A12" s="62"/>
      <c r="B12" s="21" t="s">
        <v>364</v>
      </c>
      <c r="C12" s="21" t="s">
        <v>49</v>
      </c>
    </row>
    <row r="13" spans="3:34" ht="12.75">
      <c r="C13" s="63" t="s">
        <v>365</v>
      </c>
      <c r="D13" s="63" t="s">
        <v>366</v>
      </c>
      <c r="H13" s="60">
        <v>3558.506528</v>
      </c>
      <c r="J13" s="26">
        <f>H13/H$7</f>
        <v>0.19833466967339794</v>
      </c>
      <c r="K13" s="26"/>
      <c r="L13" s="26">
        <v>0.2012392736096803</v>
      </c>
      <c r="M13" s="26"/>
      <c r="N13" s="26">
        <v>0.2049544166954004</v>
      </c>
      <c r="O13" s="26"/>
      <c r="P13" s="26">
        <v>0.23056519516375285</v>
      </c>
      <c r="R13" s="26">
        <v>0.2619864656415127</v>
      </c>
      <c r="T13" s="26">
        <v>0.28324198448141735</v>
      </c>
      <c r="V13" s="26">
        <v>0.2875360697832755</v>
      </c>
      <c r="W13" s="26"/>
      <c r="X13" s="26">
        <v>0.30103796900484614</v>
      </c>
      <c r="Y13" s="26"/>
      <c r="Z13" s="26">
        <v>0.2658103271153757</v>
      </c>
      <c r="AA13" s="26"/>
      <c r="AB13" s="26">
        <v>0.2304904309681262</v>
      </c>
      <c r="AC13" s="26"/>
      <c r="AD13" s="26">
        <v>0.197</v>
      </c>
      <c r="AE13" s="26"/>
      <c r="AF13" s="26">
        <v>0.192</v>
      </c>
      <c r="AG13" s="26"/>
      <c r="AH13" s="26">
        <v>0.192</v>
      </c>
    </row>
    <row r="14" spans="3:34" ht="14.25">
      <c r="C14" s="64" t="s">
        <v>367</v>
      </c>
      <c r="D14" s="22" t="s">
        <v>368</v>
      </c>
      <c r="E14" s="22"/>
      <c r="H14" s="65">
        <v>36.11122054075249</v>
      </c>
      <c r="J14" s="39">
        <f>H14/H$7</f>
        <v>0.002012672153640452</v>
      </c>
      <c r="K14" s="66"/>
      <c r="L14" s="39">
        <v>0.0027721227414069342</v>
      </c>
      <c r="M14" s="66"/>
      <c r="N14" s="39">
        <v>0.0037374293795004853</v>
      </c>
      <c r="O14" s="66"/>
      <c r="P14" s="39">
        <v>0.0030924240846370325</v>
      </c>
      <c r="R14" s="39">
        <v>0.003438255040847771</v>
      </c>
      <c r="T14" s="39">
        <v>0.0045453365192754044</v>
      </c>
      <c r="V14" s="39">
        <v>0.0061984304501351405</v>
      </c>
      <c r="W14" s="26"/>
      <c r="X14" s="39">
        <v>0.007572844805395778</v>
      </c>
      <c r="Y14" s="26"/>
      <c r="Z14" s="39">
        <v>0.00809972988493535</v>
      </c>
      <c r="AA14" s="26"/>
      <c r="AB14" s="39">
        <v>0.007127770992590463</v>
      </c>
      <c r="AC14" s="26"/>
      <c r="AD14" s="39">
        <v>0.01</v>
      </c>
      <c r="AE14" s="26"/>
      <c r="AF14" s="39">
        <v>0.01</v>
      </c>
      <c r="AG14" s="26"/>
      <c r="AH14" s="39">
        <v>0.013</v>
      </c>
    </row>
    <row r="15" spans="3:34" ht="12.75">
      <c r="C15" s="63" t="s">
        <v>369</v>
      </c>
      <c r="D15" s="21" t="s">
        <v>53</v>
      </c>
      <c r="H15" s="60">
        <f>SUM(H13:H14)</f>
        <v>3594.6177485407525</v>
      </c>
      <c r="J15" s="26">
        <f>SUM(J13:J14)</f>
        <v>0.2003473418270384</v>
      </c>
      <c r="K15" s="26"/>
      <c r="L15" s="26">
        <f>SUM(L13:L14)</f>
        <v>0.20401139635108723</v>
      </c>
      <c r="M15" s="26"/>
      <c r="N15" s="26">
        <f>SUM(N13:N14)</f>
        <v>0.20869184607490088</v>
      </c>
      <c r="O15" s="26"/>
      <c r="P15" s="26">
        <f>SUM(P13:P14)</f>
        <v>0.23365761924838988</v>
      </c>
      <c r="R15" s="26">
        <f>SUM(R13:R14)</f>
        <v>0.26542472068236045</v>
      </c>
      <c r="T15" s="26">
        <f>SUM(T13:T14)</f>
        <v>0.28778732100069276</v>
      </c>
      <c r="V15" s="26">
        <f>SUM(V13:V14)</f>
        <v>0.29373450023341063</v>
      </c>
      <c r="W15" s="26"/>
      <c r="X15" s="26">
        <f>SUM(X13:X14)</f>
        <v>0.3086108138102419</v>
      </c>
      <c r="Y15" s="26"/>
      <c r="Z15" s="26">
        <f>SUM(Z13:Z14)</f>
        <v>0.27391005700031107</v>
      </c>
      <c r="AA15" s="26"/>
      <c r="AB15" s="26">
        <f>SUM(AB13:AB14)</f>
        <v>0.23761820196071665</v>
      </c>
      <c r="AC15" s="26"/>
      <c r="AD15" s="26">
        <v>0.207</v>
      </c>
      <c r="AE15" s="26"/>
      <c r="AF15" s="26">
        <v>0.202</v>
      </c>
      <c r="AG15" s="26"/>
      <c r="AH15" s="26">
        <v>0.205</v>
      </c>
    </row>
    <row r="16" spans="10:34" ht="12" customHeight="1">
      <c r="J16" s="26"/>
      <c r="K16" s="26"/>
      <c r="L16" s="26"/>
      <c r="M16" s="26"/>
      <c r="N16" s="26"/>
      <c r="O16" s="26"/>
      <c r="P16" s="26"/>
      <c r="R16" s="26"/>
      <c r="T16" s="26"/>
      <c r="V16" s="26"/>
      <c r="W16" s="26"/>
      <c r="X16" s="26"/>
      <c r="Y16" s="26"/>
      <c r="Z16" s="26"/>
      <c r="AA16" s="26"/>
      <c r="AB16" s="26"/>
      <c r="AC16" s="26"/>
      <c r="AD16" s="26"/>
      <c r="AE16" s="26"/>
      <c r="AF16" s="26"/>
      <c r="AG16" s="26"/>
      <c r="AH16" s="26"/>
    </row>
    <row r="17" spans="2:34" ht="12.75">
      <c r="B17" s="21" t="s">
        <v>370</v>
      </c>
      <c r="C17" s="21" t="s">
        <v>371</v>
      </c>
      <c r="J17" s="26"/>
      <c r="K17" s="26"/>
      <c r="L17" s="26"/>
      <c r="M17" s="26"/>
      <c r="N17" s="26"/>
      <c r="O17" s="26"/>
      <c r="P17" s="26"/>
      <c r="R17" s="26"/>
      <c r="T17" s="26"/>
      <c r="V17" s="26"/>
      <c r="W17" s="26"/>
      <c r="X17" s="26"/>
      <c r="Y17" s="26"/>
      <c r="Z17" s="26"/>
      <c r="AA17" s="26"/>
      <c r="AB17" s="26"/>
      <c r="AC17" s="26"/>
      <c r="AD17" s="26"/>
      <c r="AE17" s="26"/>
      <c r="AF17" s="26"/>
      <c r="AG17" s="26"/>
      <c r="AH17" s="26"/>
    </row>
    <row r="18" spans="3:34" ht="12.75">
      <c r="C18" s="63" t="s">
        <v>365</v>
      </c>
      <c r="D18" s="63" t="s">
        <v>366</v>
      </c>
      <c r="H18" s="60">
        <v>4699.877938</v>
      </c>
      <c r="J18" s="26">
        <f>H18/H$7</f>
        <v>0.26194942485111006</v>
      </c>
      <c r="K18" s="26"/>
      <c r="L18" s="26">
        <v>0.27850830129674564</v>
      </c>
      <c r="M18" s="26"/>
      <c r="N18" s="26">
        <v>0.30001483508279553</v>
      </c>
      <c r="O18" s="26"/>
      <c r="P18" s="26">
        <v>0.3538172804727074</v>
      </c>
      <c r="R18" s="26">
        <v>0.39115762509739327</v>
      </c>
      <c r="T18" s="26">
        <v>0.41772121073282825</v>
      </c>
      <c r="V18" s="26">
        <v>0.4389805171206733</v>
      </c>
      <c r="W18" s="26"/>
      <c r="X18" s="26">
        <v>0.44741237943582113</v>
      </c>
      <c r="Y18" s="26"/>
      <c r="Z18" s="26">
        <v>0.37408023616144204</v>
      </c>
      <c r="AA18" s="26"/>
      <c r="AB18" s="26">
        <v>0.2774432906219701</v>
      </c>
      <c r="AC18" s="26"/>
      <c r="AD18" s="26">
        <v>0.207</v>
      </c>
      <c r="AE18" s="26"/>
      <c r="AF18" s="26">
        <v>0.172</v>
      </c>
      <c r="AG18" s="26"/>
      <c r="AH18" s="26">
        <v>0.187</v>
      </c>
    </row>
    <row r="19" spans="3:34" ht="14.25">
      <c r="C19" s="64" t="s">
        <v>367</v>
      </c>
      <c r="D19" s="22" t="s">
        <v>368</v>
      </c>
      <c r="E19" s="22"/>
      <c r="H19" s="65">
        <v>128.0485424092475</v>
      </c>
      <c r="J19" s="39">
        <f>H19/H$7</f>
        <v>0.007136832590039353</v>
      </c>
      <c r="K19" s="66"/>
      <c r="L19" s="39">
        <v>0.009093889867843251</v>
      </c>
      <c r="M19" s="66"/>
      <c r="N19" s="39">
        <v>0.010268493175886052</v>
      </c>
      <c r="O19" s="66"/>
      <c r="P19" s="39">
        <v>0.008647986259467114</v>
      </c>
      <c r="R19" s="39">
        <v>0.009487515789407005</v>
      </c>
      <c r="T19" s="39">
        <v>0.008441339250082894</v>
      </c>
      <c r="V19" s="39">
        <v>0.009613892126740216</v>
      </c>
      <c r="W19" s="26"/>
      <c r="X19" s="39">
        <v>0.011255007216135511</v>
      </c>
      <c r="Y19" s="26"/>
      <c r="Z19" s="39">
        <v>0.011398913281820489</v>
      </c>
      <c r="AA19" s="26"/>
      <c r="AB19" s="39">
        <v>0.008579758520463672</v>
      </c>
      <c r="AC19" s="26"/>
      <c r="AD19" s="39">
        <v>0.01</v>
      </c>
      <c r="AE19" s="26"/>
      <c r="AF19" s="39">
        <v>0.009</v>
      </c>
      <c r="AG19" s="26"/>
      <c r="AH19" s="39">
        <v>0.013</v>
      </c>
    </row>
    <row r="20" spans="3:34" ht="12.75">
      <c r="C20" s="63" t="s">
        <v>369</v>
      </c>
      <c r="D20" s="21" t="s">
        <v>372</v>
      </c>
      <c r="H20" s="60">
        <f>SUM(H18:H19)</f>
        <v>4827.926480409247</v>
      </c>
      <c r="J20" s="66">
        <f>SUM(J18:J19)</f>
        <v>0.2690862574411494</v>
      </c>
      <c r="K20" s="66"/>
      <c r="L20" s="66">
        <f>SUM(L18:L19)</f>
        <v>0.2876021911645889</v>
      </c>
      <c r="M20" s="66"/>
      <c r="N20" s="66">
        <f>SUM(N18:N19)</f>
        <v>0.3102833282586816</v>
      </c>
      <c r="O20" s="66"/>
      <c r="P20" s="66">
        <f>SUM(P18:P19)</f>
        <v>0.3624652667321745</v>
      </c>
      <c r="R20" s="66">
        <f>SUM(R18:R19)</f>
        <v>0.40064514088680026</v>
      </c>
      <c r="T20" s="66">
        <f>SUM(T18:T19)</f>
        <v>0.42616254998291114</v>
      </c>
      <c r="V20" s="66">
        <f>SUM(V18:V19)</f>
        <v>0.44859440924741356</v>
      </c>
      <c r="W20" s="26"/>
      <c r="X20" s="66">
        <f>SUM(X18:X19)</f>
        <v>0.45866738665195667</v>
      </c>
      <c r="Y20" s="26"/>
      <c r="Z20" s="66">
        <f>SUM(Z18:Z19)</f>
        <v>0.3854791494432625</v>
      </c>
      <c r="AA20" s="26"/>
      <c r="AB20" s="66">
        <f>SUM(AB18:AB19)</f>
        <v>0.28602304914243376</v>
      </c>
      <c r="AC20" s="26"/>
      <c r="AD20" s="26">
        <v>0.217</v>
      </c>
      <c r="AE20" s="26"/>
      <c r="AF20" s="26">
        <v>0.182</v>
      </c>
      <c r="AG20" s="26"/>
      <c r="AH20" s="26">
        <v>0.2</v>
      </c>
    </row>
    <row r="21" spans="10:34" ht="12" customHeight="1">
      <c r="J21" s="26"/>
      <c r="K21" s="26"/>
      <c r="L21" s="26"/>
      <c r="M21" s="26"/>
      <c r="N21" s="26"/>
      <c r="O21" s="26"/>
      <c r="P21" s="26"/>
      <c r="R21" s="26"/>
      <c r="T21" s="26"/>
      <c r="V21" s="26"/>
      <c r="W21" s="26"/>
      <c r="X21" s="26"/>
      <c r="Y21" s="26"/>
      <c r="Z21" s="26"/>
      <c r="AA21" s="26"/>
      <c r="AB21" s="26"/>
      <c r="AC21" s="26"/>
      <c r="AD21" s="26"/>
      <c r="AE21" s="26"/>
      <c r="AF21" s="26"/>
      <c r="AG21" s="26"/>
      <c r="AH21" s="26"/>
    </row>
    <row r="22" spans="2:34" ht="12.75">
      <c r="B22" s="21" t="s">
        <v>373</v>
      </c>
      <c r="C22" s="21" t="s">
        <v>374</v>
      </c>
      <c r="J22" s="26"/>
      <c r="K22" s="26"/>
      <c r="L22" s="26"/>
      <c r="M22" s="26"/>
      <c r="N22" s="26"/>
      <c r="O22" s="26"/>
      <c r="P22" s="26"/>
      <c r="R22" s="26"/>
      <c r="T22" s="26"/>
      <c r="V22" s="26"/>
      <c r="W22" s="26"/>
      <c r="X22" s="26"/>
      <c r="Y22" s="26"/>
      <c r="Z22" s="26"/>
      <c r="AA22" s="26"/>
      <c r="AB22" s="26"/>
      <c r="AC22" s="26"/>
      <c r="AD22" s="26"/>
      <c r="AE22" s="26"/>
      <c r="AF22" s="26"/>
      <c r="AG22" s="26"/>
      <c r="AH22" s="26"/>
    </row>
    <row r="23" spans="3:34" ht="12.75">
      <c r="C23" s="63" t="s">
        <v>365</v>
      </c>
      <c r="D23" s="63" t="s">
        <v>366</v>
      </c>
      <c r="H23" s="60">
        <f>H13+H18</f>
        <v>8258.384466</v>
      </c>
      <c r="J23" s="26">
        <f>H23/H$7</f>
        <v>0.46028409452450797</v>
      </c>
      <c r="K23" s="26"/>
      <c r="L23" s="26">
        <v>0.47974757490642594</v>
      </c>
      <c r="M23" s="26"/>
      <c r="N23" s="26">
        <v>0.504969251778196</v>
      </c>
      <c r="O23" s="26"/>
      <c r="P23" s="26">
        <v>0.5843824756364602</v>
      </c>
      <c r="R23" s="26">
        <v>0.653144090738906</v>
      </c>
      <c r="T23" s="26">
        <v>0.7009631952142455</v>
      </c>
      <c r="V23" s="26">
        <v>0.7265165869039488</v>
      </c>
      <c r="W23" s="26"/>
      <c r="X23" s="26">
        <v>0.7484503484406673</v>
      </c>
      <c r="Y23" s="26"/>
      <c r="Z23" s="26">
        <v>0.6398905632768177</v>
      </c>
      <c r="AA23" s="26"/>
      <c r="AB23" s="26">
        <v>0.5079337215900963</v>
      </c>
      <c r="AC23" s="26"/>
      <c r="AD23" s="26">
        <v>0.404</v>
      </c>
      <c r="AE23" s="26"/>
      <c r="AF23" s="26">
        <v>0.364</v>
      </c>
      <c r="AG23" s="26"/>
      <c r="AH23" s="26">
        <v>0.379</v>
      </c>
    </row>
    <row r="24" spans="3:34" ht="14.25">
      <c r="C24" s="67" t="s">
        <v>367</v>
      </c>
      <c r="D24" s="22" t="s">
        <v>368</v>
      </c>
      <c r="E24" s="22"/>
      <c r="H24" s="65">
        <f>H14+H19</f>
        <v>164.15976295</v>
      </c>
      <c r="J24" s="39">
        <f>H24/H$7</f>
        <v>0.009149504743679806</v>
      </c>
      <c r="K24" s="66"/>
      <c r="L24" s="39">
        <v>0.011866012609250185</v>
      </c>
      <c r="M24" s="66"/>
      <c r="N24" s="39">
        <v>0.014005922555386538</v>
      </c>
      <c r="O24" s="66"/>
      <c r="P24" s="39">
        <v>0.011740410344104148</v>
      </c>
      <c r="R24" s="39">
        <v>0.012925770830254776</v>
      </c>
      <c r="T24" s="39">
        <v>0.0129866757693583</v>
      </c>
      <c r="V24" s="39">
        <v>0.015812322576875357</v>
      </c>
      <c r="W24" s="26"/>
      <c r="X24" s="39">
        <v>0.01882785202153129</v>
      </c>
      <c r="Y24" s="26"/>
      <c r="Z24" s="39">
        <v>0.01949864316675584</v>
      </c>
      <c r="AA24" s="26"/>
      <c r="AB24" s="39">
        <v>0.015707529513054135</v>
      </c>
      <c r="AC24" s="26"/>
      <c r="AD24" s="39">
        <v>0.02</v>
      </c>
      <c r="AE24" s="26"/>
      <c r="AF24" s="39">
        <v>0.02</v>
      </c>
      <c r="AG24" s="26"/>
      <c r="AH24" s="39">
        <v>0.025</v>
      </c>
    </row>
    <row r="25" spans="3:34" ht="12.75">
      <c r="C25" s="63" t="s">
        <v>369</v>
      </c>
      <c r="D25" s="21" t="s">
        <v>375</v>
      </c>
      <c r="H25" s="60">
        <f>SUM(H23:H24)</f>
        <v>8422.544228949999</v>
      </c>
      <c r="J25" s="26">
        <f>SUM(J23:J24)</f>
        <v>0.4694335992681878</v>
      </c>
      <c r="K25" s="26"/>
      <c r="L25" s="26">
        <f>SUM(L23:L24)</f>
        <v>0.49161358751567613</v>
      </c>
      <c r="M25" s="26"/>
      <c r="N25" s="26">
        <f>SUM(N23:N24)</f>
        <v>0.5189751743335825</v>
      </c>
      <c r="O25" s="26"/>
      <c r="P25" s="26">
        <f>SUM(P23:P24)</f>
        <v>0.5961228859805643</v>
      </c>
      <c r="R25" s="26">
        <f>SUM(R23:R24)</f>
        <v>0.6660698615691608</v>
      </c>
      <c r="T25" s="26">
        <f>SUM(T23:T24)</f>
        <v>0.7139498709836039</v>
      </c>
      <c r="V25" s="26">
        <f>SUM(V23:V24)</f>
        <v>0.7423289094808242</v>
      </c>
      <c r="W25" s="26"/>
      <c r="X25" s="26">
        <f>SUM(X23:X24)</f>
        <v>0.7672782004621985</v>
      </c>
      <c r="Y25" s="26"/>
      <c r="Z25" s="26">
        <f>SUM(Z23:Z24)</f>
        <v>0.6593892064435736</v>
      </c>
      <c r="AA25" s="26"/>
      <c r="AB25" s="26">
        <f>SUM(AB23:AB24)</f>
        <v>0.5236412511031504</v>
      </c>
      <c r="AC25" s="26"/>
      <c r="AD25" s="26">
        <v>0.424</v>
      </c>
      <c r="AE25" s="26"/>
      <c r="AF25" s="26">
        <v>0.384</v>
      </c>
      <c r="AG25" s="26"/>
      <c r="AH25" s="26">
        <v>0.405</v>
      </c>
    </row>
    <row r="26" spans="10:34" ht="12.75">
      <c r="J26" s="26"/>
      <c r="K26" s="26"/>
      <c r="L26" s="26"/>
      <c r="M26" s="26"/>
      <c r="N26" s="26"/>
      <c r="O26" s="26"/>
      <c r="P26" s="26"/>
      <c r="R26" s="26"/>
      <c r="T26" s="26"/>
      <c r="V26" s="26"/>
      <c r="W26" s="26"/>
      <c r="X26" s="26"/>
      <c r="Y26" s="26"/>
      <c r="Z26" s="26"/>
      <c r="AA26" s="26"/>
      <c r="AB26" s="26"/>
      <c r="AC26" s="26"/>
      <c r="AD26" s="26"/>
      <c r="AE26" s="26"/>
      <c r="AF26" s="26"/>
      <c r="AG26" s="26"/>
      <c r="AH26" s="26"/>
    </row>
    <row r="27" spans="1:34" ht="14.25">
      <c r="A27" s="21">
        <v>2</v>
      </c>
      <c r="B27" s="21" t="s">
        <v>376</v>
      </c>
      <c r="H27" s="60">
        <v>2479.3915920000004</v>
      </c>
      <c r="J27" s="26">
        <f>H27/H$7</f>
        <v>0.13818980196355013</v>
      </c>
      <c r="K27" s="26"/>
      <c r="L27" s="26">
        <v>0.14471782611955358</v>
      </c>
      <c r="M27" s="26"/>
      <c r="N27" s="26">
        <v>0.17499825999725227</v>
      </c>
      <c r="O27" s="26"/>
      <c r="P27" s="26">
        <v>0.13262841342824427</v>
      </c>
      <c r="R27" s="26">
        <v>0.11022005946454373</v>
      </c>
      <c r="T27" s="26">
        <v>0.039370949219528543</v>
      </c>
      <c r="V27" s="26">
        <v>0.01269698816523157</v>
      </c>
      <c r="W27" s="26"/>
      <c r="X27" s="26">
        <v>-0.016902455560738328</v>
      </c>
      <c r="Y27" s="26"/>
      <c r="Z27" s="26">
        <v>-0.0010227379672029802</v>
      </c>
      <c r="AA27" s="26"/>
      <c r="AB27" s="26">
        <v>0.02094000702991328</v>
      </c>
      <c r="AC27" s="26"/>
      <c r="AD27" s="26">
        <v>0.043</v>
      </c>
      <c r="AE27" s="26"/>
      <c r="AF27" s="26">
        <v>0.179</v>
      </c>
      <c r="AG27" s="26"/>
      <c r="AH27" s="26">
        <v>0.24</v>
      </c>
    </row>
    <row r="28" spans="10:34" ht="12.75">
      <c r="J28" s="26"/>
      <c r="K28" s="26"/>
      <c r="L28" s="26"/>
      <c r="M28" s="26"/>
      <c r="N28" s="26"/>
      <c r="O28" s="26"/>
      <c r="P28" s="26"/>
      <c r="R28" s="26"/>
      <c r="T28" s="26"/>
      <c r="V28" s="26"/>
      <c r="W28" s="26"/>
      <c r="X28" s="26"/>
      <c r="Y28" s="26"/>
      <c r="Z28" s="26"/>
      <c r="AA28" s="26"/>
      <c r="AB28" s="26"/>
      <c r="AC28" s="26"/>
      <c r="AD28" s="26"/>
      <c r="AE28" s="26"/>
      <c r="AF28" s="26"/>
      <c r="AG28" s="26"/>
      <c r="AH28" s="26"/>
    </row>
    <row r="29" spans="1:34" ht="12.75">
      <c r="A29" s="21">
        <v>3</v>
      </c>
      <c r="B29" s="21" t="s">
        <v>377</v>
      </c>
      <c r="H29" s="60">
        <f>SUM(H23,H27)</f>
        <v>10737.776058</v>
      </c>
      <c r="J29" s="26">
        <f>SUM(J23,J27)</f>
        <v>0.598473896488058</v>
      </c>
      <c r="K29" s="26"/>
      <c r="L29" s="26">
        <f>SUM(L23,L27)</f>
        <v>0.6244654010259796</v>
      </c>
      <c r="M29" s="26"/>
      <c r="N29" s="26">
        <f>SUM(N23,N27)</f>
        <v>0.6799675117754482</v>
      </c>
      <c r="O29" s="26"/>
      <c r="P29" s="26">
        <f>SUM(P23,P27)</f>
        <v>0.7170108890647044</v>
      </c>
      <c r="R29" s="26">
        <f>SUM(R23,R27)</f>
        <v>0.7633641502034497</v>
      </c>
      <c r="T29" s="26">
        <f>SUM(T23,T27)</f>
        <v>0.7403341444337741</v>
      </c>
      <c r="V29" s="26">
        <f>SUM(V23,V27)</f>
        <v>0.7392135750691804</v>
      </c>
      <c r="W29" s="26"/>
      <c r="X29" s="26">
        <f>SUM(X23,X27)</f>
        <v>0.7315478928799289</v>
      </c>
      <c r="Y29" s="26"/>
      <c r="Z29" s="26">
        <f>SUM(Z23,Z27)</f>
        <v>0.6388678253096147</v>
      </c>
      <c r="AA29" s="26"/>
      <c r="AB29" s="26">
        <f>SUM(AB23,AB27)</f>
        <v>0.5288737286200096</v>
      </c>
      <c r="AC29" s="26"/>
      <c r="AD29" s="26">
        <v>0.447</v>
      </c>
      <c r="AE29" s="26"/>
      <c r="AF29" s="26">
        <v>0.543</v>
      </c>
      <c r="AG29" s="26"/>
      <c r="AH29" s="26">
        <v>0.619</v>
      </c>
    </row>
    <row r="30" spans="2:34" ht="12.75">
      <c r="B30" s="21" t="s">
        <v>378</v>
      </c>
      <c r="J30" s="26"/>
      <c r="K30" s="26"/>
      <c r="L30" s="26"/>
      <c r="M30" s="26"/>
      <c r="N30" s="26"/>
      <c r="O30" s="26"/>
      <c r="P30" s="26"/>
      <c r="R30" s="26"/>
      <c r="T30" s="26"/>
      <c r="V30" s="26"/>
      <c r="W30" s="26"/>
      <c r="X30" s="26"/>
      <c r="Y30" s="26"/>
      <c r="Z30" s="26"/>
      <c r="AA30" s="26"/>
      <c r="AB30" s="26"/>
      <c r="AC30" s="26"/>
      <c r="AD30" s="26"/>
      <c r="AE30" s="26"/>
      <c r="AF30" s="26"/>
      <c r="AG30" s="26"/>
      <c r="AH30" s="26"/>
    </row>
    <row r="31" spans="10:34" ht="6.75" customHeight="1">
      <c r="J31" s="26"/>
      <c r="K31" s="26"/>
      <c r="L31" s="26"/>
      <c r="M31" s="26"/>
      <c r="N31" s="26"/>
      <c r="O31" s="26"/>
      <c r="P31" s="26"/>
      <c r="R31" s="26"/>
      <c r="T31" s="26"/>
      <c r="V31" s="26"/>
      <c r="W31" s="26"/>
      <c r="X31" s="26"/>
      <c r="Y31" s="26"/>
      <c r="Z31" s="26"/>
      <c r="AA31" s="26"/>
      <c r="AB31" s="26"/>
      <c r="AC31" s="26"/>
      <c r="AD31" s="26"/>
      <c r="AE31" s="26"/>
      <c r="AF31" s="26"/>
      <c r="AG31" s="26"/>
      <c r="AH31" s="26"/>
    </row>
    <row r="32" spans="1:34" ht="12.75">
      <c r="A32" s="21">
        <v>4</v>
      </c>
      <c r="B32" s="21" t="s">
        <v>379</v>
      </c>
      <c r="J32" s="26"/>
      <c r="K32" s="26"/>
      <c r="L32" s="26"/>
      <c r="M32" s="26"/>
      <c r="N32" s="26"/>
      <c r="O32" s="26"/>
      <c r="P32" s="26"/>
      <c r="R32" s="26"/>
      <c r="T32" s="26"/>
      <c r="V32" s="26"/>
      <c r="W32" s="26"/>
      <c r="X32" s="26"/>
      <c r="Y32" s="26"/>
      <c r="Z32" s="26"/>
      <c r="AA32" s="26"/>
      <c r="AB32" s="26"/>
      <c r="AC32" s="26"/>
      <c r="AD32" s="26"/>
      <c r="AE32" s="26"/>
      <c r="AF32" s="26"/>
      <c r="AG32" s="26"/>
      <c r="AH32" s="26"/>
    </row>
    <row r="33" spans="2:34" ht="12.75">
      <c r="B33" s="21" t="s">
        <v>364</v>
      </c>
      <c r="C33" s="21" t="s">
        <v>380</v>
      </c>
      <c r="H33" s="60">
        <v>1736.4483165441993</v>
      </c>
      <c r="J33" s="26">
        <f>H33/H$7</f>
        <v>0.09678158535240482</v>
      </c>
      <c r="K33" s="26"/>
      <c r="L33" s="26">
        <v>0.11835543101455237</v>
      </c>
      <c r="M33" s="26"/>
      <c r="N33" s="26">
        <v>0.1161621208801126</v>
      </c>
      <c r="O33" s="26"/>
      <c r="P33" s="26">
        <v>0.11968848711797905</v>
      </c>
      <c r="R33" s="26">
        <v>0.1173600658261413</v>
      </c>
      <c r="T33" s="26">
        <v>0.11421740411053741</v>
      </c>
      <c r="V33" s="26">
        <v>0.09944277904249749</v>
      </c>
      <c r="W33" s="26"/>
      <c r="X33" s="26">
        <v>0.09795131173818206</v>
      </c>
      <c r="Y33" s="26"/>
      <c r="Z33" s="26">
        <v>0.0762990709226964</v>
      </c>
      <c r="AA33" s="26"/>
      <c r="AB33" s="26">
        <v>0.05632626477933678</v>
      </c>
      <c r="AC33" s="26"/>
      <c r="AD33" s="26">
        <v>0.056</v>
      </c>
      <c r="AE33" s="26"/>
      <c r="AF33" s="26">
        <v>0.05</v>
      </c>
      <c r="AG33" s="26"/>
      <c r="AH33" s="26">
        <v>0.051</v>
      </c>
    </row>
    <row r="34" spans="2:34" ht="14.25">
      <c r="B34" s="21" t="s">
        <v>370</v>
      </c>
      <c r="C34" s="64" t="s">
        <v>381</v>
      </c>
      <c r="D34" s="22"/>
      <c r="E34" s="22"/>
      <c r="H34" s="65">
        <v>1094.4959863779366</v>
      </c>
      <c r="J34" s="39">
        <f>H34/H$7</f>
        <v>0.06100213620772312</v>
      </c>
      <c r="K34" s="66"/>
      <c r="L34" s="39">
        <v>0.062008365233711886</v>
      </c>
      <c r="M34" s="66"/>
      <c r="N34" s="39">
        <v>0.0614147427073622</v>
      </c>
      <c r="O34" s="66"/>
      <c r="P34" s="39">
        <v>0.06298026025341609</v>
      </c>
      <c r="R34" s="39">
        <v>0.06245262507245786</v>
      </c>
      <c r="T34" s="39">
        <v>0.13918008943262883</v>
      </c>
      <c r="V34" s="39">
        <v>0.10163070952087375</v>
      </c>
      <c r="W34" s="26"/>
      <c r="X34" s="39">
        <v>0.10981817838592625</v>
      </c>
      <c r="Y34" s="26"/>
      <c r="Z34" s="39">
        <v>0.09063459495196599</v>
      </c>
      <c r="AA34" s="26"/>
      <c r="AB34" s="39">
        <v>0.08057632788946936</v>
      </c>
      <c r="AC34" s="26"/>
      <c r="AD34" s="39">
        <v>0.069</v>
      </c>
      <c r="AE34" s="26"/>
      <c r="AF34" s="39">
        <v>0.058</v>
      </c>
      <c r="AG34" s="26"/>
      <c r="AH34" s="39">
        <v>0.053</v>
      </c>
    </row>
    <row r="35" spans="2:34" ht="12.75">
      <c r="B35" s="21" t="s">
        <v>373</v>
      </c>
      <c r="C35" s="21" t="s">
        <v>382</v>
      </c>
      <c r="H35" s="60">
        <f>SUM(H33:H34)</f>
        <v>2830.9443029221356</v>
      </c>
      <c r="J35" s="26">
        <f>SUM(J33:J34)</f>
        <v>0.15778372156012793</v>
      </c>
      <c r="K35" s="26"/>
      <c r="L35" s="26">
        <f>SUM(L33:L34)</f>
        <v>0.18036379624826426</v>
      </c>
      <c r="M35" s="26"/>
      <c r="N35" s="26">
        <f>SUM(N33:N34)</f>
        <v>0.1775768635874748</v>
      </c>
      <c r="O35" s="26"/>
      <c r="P35" s="26">
        <f>SUM(P33:P34)</f>
        <v>0.18266874737139516</v>
      </c>
      <c r="R35" s="26">
        <f>SUM(R33:R34)</f>
        <v>0.17981269089859914</v>
      </c>
      <c r="T35" s="26">
        <f>SUM(T33:T34)</f>
        <v>0.2533974935431662</v>
      </c>
      <c r="V35" s="26">
        <f>SUM(V33:V34)</f>
        <v>0.20107348856337123</v>
      </c>
      <c r="W35" s="26"/>
      <c r="X35" s="26">
        <f>SUM(X33:X34)</f>
        <v>0.2077694901241083</v>
      </c>
      <c r="Y35" s="26"/>
      <c r="Z35" s="26">
        <f>SUM(Z33:Z34)</f>
        <v>0.1669336658746624</v>
      </c>
      <c r="AA35" s="26"/>
      <c r="AB35" s="26">
        <f>SUM(AB33:AB34)</f>
        <v>0.13690259266880614</v>
      </c>
      <c r="AC35" s="26"/>
      <c r="AD35" s="26">
        <v>0.125</v>
      </c>
      <c r="AE35" s="26"/>
      <c r="AF35" s="26">
        <v>0.108</v>
      </c>
      <c r="AG35" s="26"/>
      <c r="AH35" s="26">
        <v>0.104</v>
      </c>
    </row>
    <row r="36" spans="10:34" ht="12.75">
      <c r="J36" s="26"/>
      <c r="K36" s="26"/>
      <c r="L36" s="26"/>
      <c r="M36" s="26"/>
      <c r="N36" s="26"/>
      <c r="O36" s="26"/>
      <c r="P36" s="26"/>
      <c r="R36" s="26"/>
      <c r="T36" s="26"/>
      <c r="V36" s="26"/>
      <c r="W36" s="26"/>
      <c r="X36" s="26"/>
      <c r="Y36" s="26"/>
      <c r="Z36" s="26"/>
      <c r="AA36" s="26"/>
      <c r="AB36" s="26"/>
      <c r="AC36" s="26"/>
      <c r="AD36" s="26"/>
      <c r="AE36" s="26"/>
      <c r="AF36" s="26"/>
      <c r="AG36" s="26"/>
      <c r="AH36" s="26"/>
    </row>
    <row r="37" spans="1:34" ht="12.75">
      <c r="A37" s="21">
        <v>5</v>
      </c>
      <c r="B37" s="21" t="s">
        <v>383</v>
      </c>
      <c r="H37" s="60">
        <v>1390.0499160412621</v>
      </c>
      <c r="J37" s="26">
        <f>H37/H$7</f>
        <v>0.07747494314209623</v>
      </c>
      <c r="K37" s="26"/>
      <c r="L37" s="26">
        <v>0.0733909180575092</v>
      </c>
      <c r="M37" s="26"/>
      <c r="N37" s="26">
        <v>0.07302524515441505</v>
      </c>
      <c r="O37" s="26"/>
      <c r="P37" s="26">
        <v>0.07392449763352012</v>
      </c>
      <c r="R37" s="26">
        <v>0.07831364435035545</v>
      </c>
      <c r="T37" s="26">
        <v>0.08207844637819432</v>
      </c>
      <c r="V37" s="26">
        <v>0.07619275555198897</v>
      </c>
      <c r="W37" s="26"/>
      <c r="X37" s="26">
        <v>0.0769878400376385</v>
      </c>
      <c r="Y37" s="26"/>
      <c r="Z37" s="26">
        <v>0.07360439427686037</v>
      </c>
      <c r="AA37" s="26"/>
      <c r="AB37" s="26">
        <v>0.06654105389850523</v>
      </c>
      <c r="AC37" s="26"/>
      <c r="AD37" s="26">
        <v>0.06</v>
      </c>
      <c r="AE37" s="26"/>
      <c r="AF37" s="26">
        <v>0.05</v>
      </c>
      <c r="AG37" s="26"/>
      <c r="AH37" s="26">
        <v>0.059</v>
      </c>
    </row>
    <row r="38" spans="10:34" ht="12.75">
      <c r="J38" s="26"/>
      <c r="K38" s="26"/>
      <c r="L38" s="26"/>
      <c r="M38" s="26"/>
      <c r="N38" s="26"/>
      <c r="O38" s="26"/>
      <c r="P38" s="26"/>
      <c r="R38" s="26"/>
      <c r="T38" s="26"/>
      <c r="V38" s="26"/>
      <c r="W38" s="26"/>
      <c r="X38" s="26"/>
      <c r="Y38" s="26"/>
      <c r="Z38" s="26"/>
      <c r="AA38" s="26"/>
      <c r="AB38" s="26"/>
      <c r="AC38" s="26"/>
      <c r="AD38" s="26"/>
      <c r="AE38" s="26"/>
      <c r="AF38" s="26"/>
      <c r="AG38" s="26"/>
      <c r="AH38" s="26"/>
    </row>
    <row r="39" spans="1:34" ht="12.75">
      <c r="A39" s="21">
        <v>6</v>
      </c>
      <c r="B39" s="21" t="s">
        <v>384</v>
      </c>
      <c r="H39" s="60">
        <v>675.9284799949676</v>
      </c>
      <c r="J39" s="26">
        <f>H39/H$7</f>
        <v>0.037673122347197184</v>
      </c>
      <c r="K39" s="26"/>
      <c r="L39" s="26">
        <v>0.03490038139564458</v>
      </c>
      <c r="M39" s="26"/>
      <c r="N39" s="26">
        <v>0.034617479972900045</v>
      </c>
      <c r="O39" s="26"/>
      <c r="P39" s="26">
        <v>0.03585524684283271</v>
      </c>
      <c r="R39" s="26">
        <v>0.036797022113809086</v>
      </c>
      <c r="T39" s="26">
        <v>0.04886066838150644</v>
      </c>
      <c r="V39" s="26">
        <v>0.054652182085585865</v>
      </c>
      <c r="W39" s="26"/>
      <c r="X39" s="26">
        <v>0.056357653379022904</v>
      </c>
      <c r="Y39" s="26"/>
      <c r="Z39" s="26">
        <v>0.046980798263969004</v>
      </c>
      <c r="AA39" s="26"/>
      <c r="AB39" s="26">
        <v>0.036570228104852665</v>
      </c>
      <c r="AC39" s="26"/>
      <c r="AD39" s="26">
        <v>0.033</v>
      </c>
      <c r="AE39" s="26"/>
      <c r="AF39" s="26">
        <v>0.029</v>
      </c>
      <c r="AG39" s="26"/>
      <c r="AH39" s="26">
        <v>0.026</v>
      </c>
    </row>
    <row r="40" spans="10:34" ht="12.75">
      <c r="J40" s="26"/>
      <c r="K40" s="26"/>
      <c r="L40" s="26"/>
      <c r="M40" s="26"/>
      <c r="N40" s="26"/>
      <c r="O40" s="26"/>
      <c r="P40" s="26"/>
      <c r="R40" s="26"/>
      <c r="T40" s="26"/>
      <c r="V40" s="26"/>
      <c r="W40" s="26"/>
      <c r="X40" s="26"/>
      <c r="Y40" s="26"/>
      <c r="Z40" s="26"/>
      <c r="AA40" s="26"/>
      <c r="AB40" s="26"/>
      <c r="AC40" s="26"/>
      <c r="AD40" s="26"/>
      <c r="AE40" s="26"/>
      <c r="AF40" s="26"/>
      <c r="AG40" s="26"/>
      <c r="AH40" s="26"/>
    </row>
    <row r="41" spans="1:34" ht="12.75">
      <c r="A41" s="21">
        <v>7</v>
      </c>
      <c r="B41" s="21" t="s">
        <v>385</v>
      </c>
      <c r="H41" s="60">
        <v>853.8304894758045</v>
      </c>
      <c r="J41" s="26">
        <f>H41/H$7</f>
        <v>0.04758855625380473</v>
      </c>
      <c r="K41" s="26"/>
      <c r="L41" s="26">
        <v>0.04722693365067658</v>
      </c>
      <c r="M41" s="26"/>
      <c r="N41" s="26">
        <v>0.05013443942822296</v>
      </c>
      <c r="O41" s="26"/>
      <c r="P41" s="26">
        <v>0.050433148281682175</v>
      </c>
      <c r="R41" s="26">
        <v>0.06525022400816682</v>
      </c>
      <c r="T41" s="26">
        <v>0.07561248848907326</v>
      </c>
      <c r="V41" s="26">
        <v>0.07267448431173221</v>
      </c>
      <c r="W41" s="26"/>
      <c r="X41" s="26">
        <v>0.0722071722447038</v>
      </c>
      <c r="Y41" s="26"/>
      <c r="Z41" s="26">
        <v>0.06428717005159494</v>
      </c>
      <c r="AA41" s="26"/>
      <c r="AB41" s="26">
        <v>0.053538918086730995</v>
      </c>
      <c r="AC41" s="26"/>
      <c r="AD41" s="26">
        <v>0.042</v>
      </c>
      <c r="AE41" s="26"/>
      <c r="AF41" s="26">
        <v>0.037</v>
      </c>
      <c r="AG41" s="26"/>
      <c r="AH41" s="26">
        <v>0.031</v>
      </c>
    </row>
    <row r="42" spans="10:34" ht="12.75">
      <c r="J42" s="26"/>
      <c r="K42" s="26"/>
      <c r="L42" s="26"/>
      <c r="M42" s="26"/>
      <c r="N42" s="26"/>
      <c r="O42" s="26"/>
      <c r="P42" s="26"/>
      <c r="R42" s="26"/>
      <c r="T42" s="26"/>
      <c r="V42" s="26"/>
      <c r="W42" s="26"/>
      <c r="X42" s="26"/>
      <c r="Y42" s="26"/>
      <c r="Z42" s="26"/>
      <c r="AA42" s="26"/>
      <c r="AB42" s="26"/>
      <c r="AC42" s="26"/>
      <c r="AD42" s="26"/>
      <c r="AE42" s="26"/>
      <c r="AF42" s="26"/>
      <c r="AG42" s="26"/>
      <c r="AH42" s="26"/>
    </row>
    <row r="43" spans="1:34" ht="12.75">
      <c r="A43" s="21">
        <v>8</v>
      </c>
      <c r="B43" s="21" t="s">
        <v>386</v>
      </c>
      <c r="H43" s="60">
        <v>381.3982928291776</v>
      </c>
      <c r="J43" s="26">
        <f>H43/H$7</f>
        <v>0.02125737407731765</v>
      </c>
      <c r="K43" s="26"/>
      <c r="L43" s="26">
        <v>0.02137287494758522</v>
      </c>
      <c r="M43" s="26"/>
      <c r="N43" s="26">
        <v>0.018033928610127634</v>
      </c>
      <c r="O43" s="26"/>
      <c r="P43" s="26">
        <v>0.022984027410890777</v>
      </c>
      <c r="R43" s="26">
        <v>0.023774265995936104</v>
      </c>
      <c r="T43" s="26">
        <v>0.021709792798058833</v>
      </c>
      <c r="V43" s="26">
        <v>0.02367285112875632</v>
      </c>
      <c r="W43" s="26"/>
      <c r="X43" s="26">
        <v>0.019169276435273754</v>
      </c>
      <c r="Y43" s="26"/>
      <c r="Z43" s="26">
        <v>0.019066952068640473</v>
      </c>
      <c r="AA43" s="26"/>
      <c r="AB43" s="26">
        <v>0.025216835069903288</v>
      </c>
      <c r="AC43" s="26"/>
      <c r="AD43" s="26">
        <v>0.024</v>
      </c>
      <c r="AE43" s="26"/>
      <c r="AF43" s="26">
        <v>0.025</v>
      </c>
      <c r="AG43" s="26"/>
      <c r="AH43" s="26">
        <v>0.023</v>
      </c>
    </row>
    <row r="44" spans="10:34" ht="12.75">
      <c r="J44" s="26"/>
      <c r="K44" s="26"/>
      <c r="L44" s="26"/>
      <c r="M44" s="26"/>
      <c r="N44" s="26"/>
      <c r="O44" s="26"/>
      <c r="P44" s="26"/>
      <c r="R44" s="26"/>
      <c r="T44" s="26"/>
      <c r="V44" s="26"/>
      <c r="W44" s="26"/>
      <c r="X44" s="26"/>
      <c r="Y44" s="26"/>
      <c r="Z44" s="26"/>
      <c r="AA44" s="26"/>
      <c r="AB44" s="26"/>
      <c r="AC44" s="26"/>
      <c r="AD44" s="26"/>
      <c r="AE44" s="26"/>
      <c r="AF44" s="26"/>
      <c r="AG44" s="26"/>
      <c r="AH44" s="26"/>
    </row>
    <row r="45" spans="1:34" ht="12.75">
      <c r="A45" s="21">
        <v>9</v>
      </c>
      <c r="B45" s="21" t="s">
        <v>387</v>
      </c>
      <c r="H45" s="60">
        <f>SUM(H35,H37,H39,H41,H43)</f>
        <v>6132.151481263348</v>
      </c>
      <c r="J45" s="26">
        <f>SUM(J35,J37,J39,J41,J43)</f>
        <v>0.34177771738054374</v>
      </c>
      <c r="K45" s="26"/>
      <c r="L45" s="26">
        <f>SUM(L35,L37,L39,L41,L43)</f>
        <v>0.3572549042996798</v>
      </c>
      <c r="M45" s="26"/>
      <c r="N45" s="26">
        <f>SUM(N35,N37,N39,N41,N43)</f>
        <v>0.3533879567531405</v>
      </c>
      <c r="O45" s="26"/>
      <c r="P45" s="26">
        <f>SUM(P35,P37,P39,P41,P43)</f>
        <v>0.3658656675403209</v>
      </c>
      <c r="R45" s="26">
        <f>SUM(R35,R37,R39,R41,R43)</f>
        <v>0.3839478473668666</v>
      </c>
      <c r="T45" s="26">
        <f>SUM(T35,T37,T39,T41,T43)</f>
        <v>0.4816588895899991</v>
      </c>
      <c r="V45" s="26">
        <f>SUM(V35,V37,V39,V41,V43)</f>
        <v>0.42826576164143465</v>
      </c>
      <c r="W45" s="26"/>
      <c r="X45" s="26">
        <f>SUM(X35,X37,X39,X41,X43)</f>
        <v>0.4324914322207473</v>
      </c>
      <c r="Y45" s="26"/>
      <c r="Z45" s="26">
        <f>SUM(Z35,Z37,Z39,Z41,Z43)</f>
        <v>0.3708729805357272</v>
      </c>
      <c r="AA45" s="26"/>
      <c r="AB45" s="26">
        <f>SUM(AB35,AB37,AB39,AB41,AB43)</f>
        <v>0.3187696278287983</v>
      </c>
      <c r="AC45" s="26"/>
      <c r="AD45" s="26">
        <v>0.283</v>
      </c>
      <c r="AE45" s="26"/>
      <c r="AF45" s="26">
        <v>0.248</v>
      </c>
      <c r="AG45" s="26"/>
      <c r="AH45" s="26">
        <v>0.243</v>
      </c>
    </row>
    <row r="46" spans="2:34" ht="12.75">
      <c r="B46" s="21" t="s">
        <v>388</v>
      </c>
      <c r="J46" s="26"/>
      <c r="K46" s="26"/>
      <c r="L46" s="26"/>
      <c r="M46" s="26"/>
      <c r="N46" s="26"/>
      <c r="O46" s="26"/>
      <c r="P46" s="26"/>
      <c r="R46" s="26"/>
      <c r="T46" s="26"/>
      <c r="V46" s="26"/>
      <c r="W46" s="26"/>
      <c r="X46" s="26"/>
      <c r="Y46" s="26"/>
      <c r="Z46" s="26"/>
      <c r="AA46" s="26"/>
      <c r="AB46" s="26"/>
      <c r="AC46" s="26"/>
      <c r="AD46" s="26"/>
      <c r="AE46" s="26"/>
      <c r="AF46" s="26"/>
      <c r="AG46" s="26"/>
      <c r="AH46" s="26"/>
    </row>
    <row r="47" spans="10:34" ht="12" customHeight="1">
      <c r="J47" s="26"/>
      <c r="K47" s="26"/>
      <c r="L47" s="26"/>
      <c r="M47" s="26"/>
      <c r="N47" s="26"/>
      <c r="O47" s="26"/>
      <c r="P47" s="26"/>
      <c r="R47" s="26"/>
      <c r="T47" s="26"/>
      <c r="V47" s="26"/>
      <c r="W47" s="26"/>
      <c r="X47" s="26"/>
      <c r="Y47" s="26"/>
      <c r="Z47" s="26"/>
      <c r="AA47" s="26"/>
      <c r="AB47" s="26"/>
      <c r="AC47" s="26"/>
      <c r="AD47" s="26"/>
      <c r="AE47" s="26"/>
      <c r="AF47" s="26"/>
      <c r="AG47" s="26"/>
      <c r="AH47" s="26"/>
    </row>
    <row r="48" spans="1:34" ht="12.75">
      <c r="A48" s="21">
        <v>10</v>
      </c>
      <c r="B48" s="21" t="s">
        <v>389</v>
      </c>
      <c r="H48" s="60">
        <f>SUM(H45,H29)</f>
        <v>16869.927539263346</v>
      </c>
      <c r="J48" s="26">
        <f>SUM(J45,J29)</f>
        <v>0.9402516138686018</v>
      </c>
      <c r="K48" s="26"/>
      <c r="L48" s="26">
        <v>0.9817203053256593</v>
      </c>
      <c r="M48" s="26"/>
      <c r="N48" s="26">
        <v>1.0333554685285886</v>
      </c>
      <c r="O48" s="26"/>
      <c r="P48" s="26">
        <v>1.0828765566050254</v>
      </c>
      <c r="R48" s="26">
        <v>1.1473119975703163</v>
      </c>
      <c r="T48" s="26">
        <v>1.2219930340237732</v>
      </c>
      <c r="V48" s="26">
        <v>1.1674793367106149</v>
      </c>
      <c r="W48" s="26"/>
      <c r="X48" s="26">
        <v>1.1640393251006762</v>
      </c>
      <c r="Y48" s="26"/>
      <c r="Z48" s="26">
        <v>1.0097408058453419</v>
      </c>
      <c r="AA48" s="26"/>
      <c r="AB48" s="26">
        <v>0.847643356448808</v>
      </c>
      <c r="AC48" s="26"/>
      <c r="AD48" s="26">
        <v>0.73</v>
      </c>
      <c r="AE48" s="26"/>
      <c r="AF48" s="26">
        <v>0.791</v>
      </c>
      <c r="AG48" s="26"/>
      <c r="AH48" s="26">
        <v>0.862</v>
      </c>
    </row>
    <row r="49" spans="2:34" ht="12.75">
      <c r="B49" s="21" t="s">
        <v>390</v>
      </c>
      <c r="J49" s="26"/>
      <c r="K49" s="26"/>
      <c r="L49" s="26"/>
      <c r="M49" s="26"/>
      <c r="N49" s="26"/>
      <c r="O49" s="26"/>
      <c r="P49" s="26"/>
      <c r="R49" s="26"/>
      <c r="T49" s="26"/>
      <c r="V49" s="26"/>
      <c r="W49" s="26"/>
      <c r="X49" s="26"/>
      <c r="Y49" s="26"/>
      <c r="Z49" s="26"/>
      <c r="AA49" s="26"/>
      <c r="AB49" s="26"/>
      <c r="AC49" s="26"/>
      <c r="AD49" s="26"/>
      <c r="AE49" s="26"/>
      <c r="AF49" s="26"/>
      <c r="AG49" s="26"/>
      <c r="AH49" s="26"/>
    </row>
    <row r="50" spans="10:34" ht="7.5" customHeight="1">
      <c r="J50" s="26"/>
      <c r="K50" s="26"/>
      <c r="L50" s="26"/>
      <c r="M50" s="26"/>
      <c r="N50" s="26"/>
      <c r="O50" s="26"/>
      <c r="P50" s="26"/>
      <c r="R50" s="26"/>
      <c r="T50" s="26"/>
      <c r="V50" s="26"/>
      <c r="W50" s="26"/>
      <c r="X50" s="26"/>
      <c r="Y50" s="26"/>
      <c r="Z50" s="26"/>
      <c r="AA50" s="26"/>
      <c r="AB50" s="26"/>
      <c r="AC50" s="26"/>
      <c r="AD50" s="26"/>
      <c r="AE50" s="26"/>
      <c r="AF50" s="26"/>
      <c r="AG50" s="26"/>
      <c r="AH50" s="26"/>
    </row>
    <row r="51" spans="1:34" ht="12.75">
      <c r="A51" s="21">
        <v>11</v>
      </c>
      <c r="B51" s="21" t="s">
        <v>391</v>
      </c>
      <c r="H51" s="60">
        <v>49.393603</v>
      </c>
      <c r="J51" s="26">
        <f>H51/H$7</f>
        <v>0.0027529706234626183</v>
      </c>
      <c r="K51" s="26"/>
      <c r="L51" s="26">
        <v>0.0038369110303828886</v>
      </c>
      <c r="M51" s="26"/>
      <c r="N51" s="26">
        <v>0.004472743007708628</v>
      </c>
      <c r="O51" s="26"/>
      <c r="P51" s="26">
        <v>0.003666253137192827</v>
      </c>
      <c r="R51" s="26">
        <v>0.008739687434111807</v>
      </c>
      <c r="T51" s="26">
        <v>0.0008370122745565083</v>
      </c>
      <c r="V51" s="26">
        <v>0.0016741445354792493</v>
      </c>
      <c r="W51" s="26"/>
      <c r="X51" s="26">
        <v>0.0019753429832104537</v>
      </c>
      <c r="Y51" s="26"/>
      <c r="Z51" s="26">
        <v>0.002399028261668897</v>
      </c>
      <c r="AA51" s="26"/>
      <c r="AB51" s="26">
        <v>0.001589761697421306</v>
      </c>
      <c r="AC51" s="26"/>
      <c r="AD51" s="26">
        <v>0.001</v>
      </c>
      <c r="AE51" s="26"/>
      <c r="AF51" s="26">
        <v>0.001</v>
      </c>
      <c r="AG51" s="26"/>
      <c r="AH51" s="26">
        <v>0</v>
      </c>
    </row>
    <row r="52" spans="10:34" ht="12.75">
      <c r="J52" s="26"/>
      <c r="K52" s="26"/>
      <c r="L52" s="26"/>
      <c r="M52" s="26"/>
      <c r="N52" s="26"/>
      <c r="O52" s="26"/>
      <c r="P52" s="26"/>
      <c r="R52" s="26"/>
      <c r="T52" s="26"/>
      <c r="V52" s="26"/>
      <c r="W52" s="26"/>
      <c r="X52" s="26"/>
      <c r="Y52" s="26"/>
      <c r="Z52" s="26"/>
      <c r="AA52" s="26"/>
      <c r="AB52" s="26"/>
      <c r="AC52" s="26"/>
      <c r="AD52" s="26"/>
      <c r="AE52" s="26"/>
      <c r="AF52" s="26"/>
      <c r="AG52" s="26"/>
      <c r="AH52" s="26"/>
    </row>
    <row r="53" spans="1:34" ht="12.75">
      <c r="A53" s="21">
        <v>12</v>
      </c>
      <c r="B53" s="21" t="s">
        <v>392</v>
      </c>
      <c r="H53" s="60">
        <f>H7-(H48+H51)</f>
        <v>1022.6076887366544</v>
      </c>
      <c r="J53" s="26">
        <f>(1-J48-J51)</f>
        <v>0.0569954155079356</v>
      </c>
      <c r="K53" s="68"/>
      <c r="L53" s="26">
        <f>(1-L48-L51)</f>
        <v>0.014442783643957763</v>
      </c>
      <c r="M53" s="68"/>
      <c r="N53" s="68">
        <f>(1-N48-N51)</f>
        <v>-0.03782821153629724</v>
      </c>
      <c r="O53" s="68"/>
      <c r="P53" s="68">
        <f>(1-P48-P51)</f>
        <v>-0.08654280974221817</v>
      </c>
      <c r="R53" s="68">
        <f>(1-R48-R51)</f>
        <v>-0.15605168500442812</v>
      </c>
      <c r="T53" s="68">
        <f>(1-T48-T51)</f>
        <v>-0.22283004629832975</v>
      </c>
      <c r="V53" s="68">
        <f>(1-V48-V51)</f>
        <v>-0.16915348124609414</v>
      </c>
      <c r="W53" s="68"/>
      <c r="X53" s="68">
        <f>(1-X48-X51)</f>
        <v>-0.16601466808388665</v>
      </c>
      <c r="Y53" s="68"/>
      <c r="Z53" s="68">
        <f>(1-Z48-Z51)</f>
        <v>-0.012139834107010769</v>
      </c>
      <c r="AA53" s="26"/>
      <c r="AB53" s="26">
        <f>(1-AB48-AB51)</f>
        <v>0.15076688185377074</v>
      </c>
      <c r="AC53" s="26"/>
      <c r="AD53" s="26">
        <v>0.269</v>
      </c>
      <c r="AE53" s="26"/>
      <c r="AF53" s="26">
        <v>0.208</v>
      </c>
      <c r="AG53" s="26"/>
      <c r="AH53" s="26">
        <v>0.138</v>
      </c>
    </row>
    <row r="54" spans="2:34" ht="14.25">
      <c r="B54" s="21" t="s">
        <v>393</v>
      </c>
      <c r="R54" s="26"/>
      <c r="T54" s="26"/>
      <c r="V54" s="26"/>
      <c r="W54" s="26"/>
      <c r="X54" s="26"/>
      <c r="Y54" s="26"/>
      <c r="Z54" s="26"/>
      <c r="AA54" s="26"/>
      <c r="AB54" s="26"/>
      <c r="AC54" s="26"/>
      <c r="AD54" s="26"/>
      <c r="AE54" s="26"/>
      <c r="AF54" s="26"/>
      <c r="AG54" s="26"/>
      <c r="AH54" s="26"/>
    </row>
    <row r="55" spans="2:34" ht="12.75">
      <c r="B55" s="21" t="s">
        <v>394</v>
      </c>
      <c r="J55" s="60"/>
      <c r="L55" s="60">
        <f>L53*L7</f>
        <v>247.05959297102854</v>
      </c>
      <c r="N55" s="60">
        <f>N53*N7</f>
        <v>-613.8345929924062</v>
      </c>
      <c r="P55" s="60">
        <f>P53*P7</f>
        <v>-1244.6876623413416</v>
      </c>
      <c r="R55" s="60">
        <f>R53*R7</f>
        <v>-1885.7623450667443</v>
      </c>
      <c r="T55" s="60">
        <f>T53*T7</f>
        <v>-2326.4098035917054</v>
      </c>
      <c r="V55" s="60">
        <f>V53*V7</f>
        <v>-1629.3166262434095</v>
      </c>
      <c r="W55" s="26"/>
      <c r="X55" s="60">
        <f>X53*X7</f>
        <v>-1505.3809070174032</v>
      </c>
      <c r="Y55" s="69"/>
      <c r="Z55" s="60">
        <f>Z53*Z7</f>
        <v>-132.36764947110012</v>
      </c>
      <c r="AA55" s="69"/>
      <c r="AB55" s="60">
        <f>AB53*AB7</f>
        <v>2009.9090373620222</v>
      </c>
      <c r="AC55" s="69"/>
      <c r="AD55" s="60">
        <v>4644</v>
      </c>
      <c r="AE55" s="69"/>
      <c r="AF55" s="60">
        <v>4468</v>
      </c>
      <c r="AG55" s="69"/>
      <c r="AH55" s="60">
        <v>3199</v>
      </c>
    </row>
    <row r="56" spans="24:34" ht="12.75">
      <c r="X56" s="26"/>
      <c r="Y56" s="26"/>
      <c r="Z56" s="26"/>
      <c r="AA56" s="26"/>
      <c r="AB56" s="26"/>
      <c r="AC56" s="26"/>
      <c r="AD56" s="26"/>
      <c r="AE56" s="26"/>
      <c r="AF56" s="26"/>
      <c r="AG56" s="26"/>
      <c r="AH56" s="26"/>
    </row>
    <row r="57" spans="2:34" ht="12.75">
      <c r="B57" s="21" t="s">
        <v>395</v>
      </c>
      <c r="X57" s="26"/>
      <c r="Y57" s="26"/>
      <c r="Z57" s="26"/>
      <c r="AA57" s="26"/>
      <c r="AB57" s="26"/>
      <c r="AC57" s="26"/>
      <c r="AD57" s="26"/>
      <c r="AE57" s="26"/>
      <c r="AF57" s="26"/>
      <c r="AG57" s="26"/>
      <c r="AH57" s="26"/>
    </row>
    <row r="58" spans="2:34" ht="14.25">
      <c r="B58" s="70" t="s">
        <v>358</v>
      </c>
      <c r="C58" s="71" t="s">
        <v>396</v>
      </c>
      <c r="D58" s="50"/>
      <c r="X58" s="26"/>
      <c r="Y58" s="26"/>
      <c r="Z58" s="26"/>
      <c r="AA58" s="26"/>
      <c r="AB58" s="26"/>
      <c r="AC58" s="26"/>
      <c r="AD58" s="26"/>
      <c r="AE58" s="26"/>
      <c r="AF58" s="26"/>
      <c r="AG58" s="26"/>
      <c r="AH58" s="26"/>
    </row>
    <row r="59" spans="2:34" ht="14.25">
      <c r="B59" s="70" t="s">
        <v>397</v>
      </c>
      <c r="C59" s="71" t="s">
        <v>398</v>
      </c>
      <c r="D59" s="50"/>
      <c r="X59" s="26"/>
      <c r="Y59" s="26"/>
      <c r="Z59" s="26"/>
      <c r="AA59" s="26"/>
      <c r="AB59" s="26"/>
      <c r="AC59" s="26"/>
      <c r="AD59" s="26"/>
      <c r="AE59" s="26"/>
      <c r="AF59" s="26"/>
      <c r="AG59" s="26"/>
      <c r="AH59" s="26"/>
    </row>
    <row r="60" spans="2:34" ht="14.25">
      <c r="B60" s="70" t="s">
        <v>399</v>
      </c>
      <c r="C60" s="71" t="s">
        <v>400</v>
      </c>
      <c r="D60" s="50"/>
      <c r="X60" s="26"/>
      <c r="Y60" s="26"/>
      <c r="Z60" s="26"/>
      <c r="AA60" s="26"/>
      <c r="AB60" s="26"/>
      <c r="AC60" s="26"/>
      <c r="AD60" s="26"/>
      <c r="AE60" s="26"/>
      <c r="AF60" s="26"/>
      <c r="AG60" s="26"/>
      <c r="AH60" s="26"/>
    </row>
    <row r="61" spans="2:34" ht="42" customHeight="1">
      <c r="B61" s="70" t="s">
        <v>401</v>
      </c>
      <c r="C61" s="169" t="s">
        <v>402</v>
      </c>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row>
    <row r="62" spans="24:34" ht="12.75">
      <c r="X62" s="26"/>
      <c r="Y62" s="26"/>
      <c r="Z62" s="26"/>
      <c r="AA62" s="26"/>
      <c r="AB62" s="26"/>
      <c r="AC62" s="26"/>
      <c r="AD62" s="26"/>
      <c r="AE62" s="26"/>
      <c r="AF62" s="26"/>
      <c r="AG62" s="26"/>
      <c r="AH62" s="26"/>
    </row>
    <row r="63" spans="1:34" ht="12.75">
      <c r="A63" s="21" t="s">
        <v>403</v>
      </c>
      <c r="X63" s="26"/>
      <c r="Y63" s="26"/>
      <c r="Z63" s="26"/>
      <c r="AA63" s="26"/>
      <c r="AB63" s="26"/>
      <c r="AC63" s="26"/>
      <c r="AD63" s="26"/>
      <c r="AE63" s="26"/>
      <c r="AF63" s="26"/>
      <c r="AG63" s="26"/>
      <c r="AH63" s="26"/>
    </row>
  </sheetData>
  <sheetProtection/>
  <mergeCells count="3">
    <mergeCell ref="H5:J5"/>
    <mergeCell ref="J10:AH10"/>
    <mergeCell ref="C61:AH6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87</v>
      </c>
      <c r="B1" s="48"/>
      <c r="C1" s="48"/>
      <c r="D1" s="48"/>
      <c r="E1" s="48"/>
      <c r="F1" s="48"/>
      <c r="G1" s="48"/>
      <c r="H1" s="48"/>
      <c r="I1" s="48"/>
      <c r="J1" s="48" t="s">
        <v>501</v>
      </c>
    </row>
    <row r="2" ht="9" customHeight="1"/>
    <row r="3" ht="12.75">
      <c r="J3" s="23" t="s">
        <v>78</v>
      </c>
    </row>
    <row r="4" spans="3:10" ht="12.75">
      <c r="C4" s="162" t="s">
        <v>79</v>
      </c>
      <c r="D4" s="162"/>
      <c r="F4" s="23" t="s">
        <v>78</v>
      </c>
      <c r="H4" s="23" t="s">
        <v>31</v>
      </c>
      <c r="J4" s="23" t="s">
        <v>80</v>
      </c>
    </row>
    <row r="5" spans="1:10" ht="12.75">
      <c r="A5" s="49" t="s">
        <v>81</v>
      </c>
      <c r="B5" s="22"/>
      <c r="C5" s="163" t="s">
        <v>82</v>
      </c>
      <c r="D5" s="163"/>
      <c r="E5" s="22"/>
      <c r="F5" s="24" t="s">
        <v>82</v>
      </c>
      <c r="G5" s="22"/>
      <c r="H5" s="24" t="s">
        <v>83</v>
      </c>
      <c r="I5" s="22"/>
      <c r="J5" s="24" t="s">
        <v>84</v>
      </c>
    </row>
    <row r="6" spans="1:10" ht="16.5" customHeight="1">
      <c r="A6" s="21" t="s">
        <v>88</v>
      </c>
      <c r="B6" s="21" t="s">
        <v>89</v>
      </c>
      <c r="D6" s="25">
        <v>39238</v>
      </c>
      <c r="F6" s="26">
        <f>D6/$D$83</f>
        <v>0.10702897621729844</v>
      </c>
      <c r="H6" s="25">
        <v>448236847</v>
      </c>
      <c r="J6" s="26">
        <f>H6/$H$83</f>
        <v>0.10536821738636744</v>
      </c>
    </row>
    <row r="7" spans="1:10" ht="12.75">
      <c r="A7" s="21" t="s">
        <v>9</v>
      </c>
      <c r="B7" s="21" t="s">
        <v>90</v>
      </c>
      <c r="D7" s="25">
        <v>36388</v>
      </c>
      <c r="F7" s="26">
        <f>D7/$D$83</f>
        <v>0.09925506872406993</v>
      </c>
      <c r="H7" s="25">
        <v>400330066</v>
      </c>
      <c r="J7" s="26">
        <f aca="true" t="shared" si="0" ref="J7:J70">H7/$H$83</f>
        <v>0.09410664407200514</v>
      </c>
    </row>
    <row r="8" spans="1:10" ht="12.75">
      <c r="A8" s="21" t="s">
        <v>91</v>
      </c>
      <c r="B8" s="21" t="s">
        <v>92</v>
      </c>
      <c r="D8" s="25">
        <v>25929</v>
      </c>
      <c r="F8" s="26">
        <f aca="true" t="shared" si="1" ref="F8:F71">D8/$D$83</f>
        <v>0.07072619206734113</v>
      </c>
      <c r="H8" s="25">
        <v>333153657</v>
      </c>
      <c r="J8" s="26">
        <f t="shared" si="0"/>
        <v>0.07831530849992636</v>
      </c>
    </row>
    <row r="9" spans="1:10" ht="12.75">
      <c r="A9" s="21" t="s">
        <v>93</v>
      </c>
      <c r="B9" s="21" t="s">
        <v>94</v>
      </c>
      <c r="D9" s="25">
        <v>15871</v>
      </c>
      <c r="F9" s="26">
        <f t="shared" si="1"/>
        <v>0.04329111783334379</v>
      </c>
      <c r="H9" s="25">
        <v>267215357</v>
      </c>
      <c r="J9" s="26">
        <f t="shared" si="0"/>
        <v>0.06281501847471228</v>
      </c>
    </row>
    <row r="10" spans="1:10" ht="12.75">
      <c r="A10" s="21" t="s">
        <v>95</v>
      </c>
      <c r="B10" s="21" t="s">
        <v>96</v>
      </c>
      <c r="D10" s="25">
        <v>17576</v>
      </c>
      <c r="F10" s="26">
        <f t="shared" si="1"/>
        <v>0.04794182389508225</v>
      </c>
      <c r="H10" s="25">
        <v>264190365</v>
      </c>
      <c r="J10" s="26">
        <f t="shared" si="0"/>
        <v>0.06210392562997785</v>
      </c>
    </row>
    <row r="11" spans="1:10" ht="12.75">
      <c r="A11" s="21" t="s">
        <v>97</v>
      </c>
      <c r="B11" s="21" t="s">
        <v>98</v>
      </c>
      <c r="D11" s="25">
        <v>14165</v>
      </c>
      <c r="F11" s="26">
        <f t="shared" si="1"/>
        <v>0.038637684084765596</v>
      </c>
      <c r="H11" s="25">
        <v>261424196</v>
      </c>
      <c r="J11" s="26">
        <f t="shared" si="0"/>
        <v>0.06145367499023196</v>
      </c>
    </row>
    <row r="12" spans="1:10" ht="12.75">
      <c r="A12" s="21" t="s">
        <v>23</v>
      </c>
      <c r="B12" s="21" t="s">
        <v>99</v>
      </c>
      <c r="D12" s="25">
        <v>15558</v>
      </c>
      <c r="F12" s="26">
        <f t="shared" si="1"/>
        <v>0.04243735185250852</v>
      </c>
      <c r="H12" s="25">
        <v>211238999</v>
      </c>
      <c r="J12" s="26">
        <f t="shared" si="0"/>
        <v>0.04965650841977892</v>
      </c>
    </row>
    <row r="13" spans="1:10" ht="12.75">
      <c r="A13" s="21" t="s">
        <v>100</v>
      </c>
      <c r="B13" s="21" t="s">
        <v>101</v>
      </c>
      <c r="D13" s="25">
        <v>6125</v>
      </c>
      <c r="F13" s="26">
        <f t="shared" si="1"/>
        <v>0.01670708189334199</v>
      </c>
      <c r="H13" s="25">
        <v>190936631</v>
      </c>
      <c r="J13" s="26">
        <f t="shared" si="0"/>
        <v>0.044883977247476545</v>
      </c>
    </row>
    <row r="14" spans="1:10" ht="12.75">
      <c r="A14" s="21" t="s">
        <v>102</v>
      </c>
      <c r="B14" s="21" t="s">
        <v>103</v>
      </c>
      <c r="D14" s="25">
        <v>14037</v>
      </c>
      <c r="F14" s="26">
        <f t="shared" si="1"/>
        <v>0.038288540169280245</v>
      </c>
      <c r="H14" s="25">
        <v>175979882</v>
      </c>
      <c r="J14" s="26">
        <f t="shared" si="0"/>
        <v>0.04136805482705729</v>
      </c>
    </row>
    <row r="15" spans="1:10" ht="12.75">
      <c r="A15" s="21" t="s">
        <v>104</v>
      </c>
      <c r="B15" s="21" t="s">
        <v>105</v>
      </c>
      <c r="D15" s="25">
        <v>4484</v>
      </c>
      <c r="F15" s="26">
        <f t="shared" si="1"/>
        <v>0.0122309477893462</v>
      </c>
      <c r="H15" s="25">
        <v>155183796</v>
      </c>
      <c r="J15" s="26">
        <f t="shared" si="0"/>
        <v>0.036479464062823236</v>
      </c>
    </row>
    <row r="16" spans="1:10" ht="12.75">
      <c r="A16" s="21" t="s">
        <v>106</v>
      </c>
      <c r="B16" s="21" t="s">
        <v>107</v>
      </c>
      <c r="D16" s="25">
        <v>13091</v>
      </c>
      <c r="F16" s="26">
        <f t="shared" si="1"/>
        <v>0.03570814841889632</v>
      </c>
      <c r="H16" s="25">
        <v>135374591</v>
      </c>
      <c r="J16" s="26">
        <f t="shared" si="0"/>
        <v>0.031822862017139304</v>
      </c>
    </row>
    <row r="17" spans="1:10" ht="12.75">
      <c r="A17" s="21" t="s">
        <v>108</v>
      </c>
      <c r="B17" s="21" t="s">
        <v>109</v>
      </c>
      <c r="D17" s="25">
        <v>7843</v>
      </c>
      <c r="F17" s="26">
        <f t="shared" si="1"/>
        <v>0.021393247883996935</v>
      </c>
      <c r="H17" s="25">
        <v>95521956</v>
      </c>
      <c r="J17" s="26">
        <f t="shared" si="0"/>
        <v>0.022454598037494732</v>
      </c>
    </row>
    <row r="18" spans="1:10" ht="12.75">
      <c r="A18" s="21" t="s">
        <v>110</v>
      </c>
      <c r="B18" s="21" t="s">
        <v>111</v>
      </c>
      <c r="D18" s="25">
        <v>4325</v>
      </c>
      <c r="F18" s="26">
        <f t="shared" si="1"/>
        <v>0.01179724558182924</v>
      </c>
      <c r="H18" s="25">
        <v>92266590</v>
      </c>
      <c r="J18" s="26">
        <f t="shared" si="0"/>
        <v>0.021689350569206633</v>
      </c>
    </row>
    <row r="19" spans="1:10" ht="12.75">
      <c r="A19" s="21" t="s">
        <v>112</v>
      </c>
      <c r="B19" s="21" t="s">
        <v>113</v>
      </c>
      <c r="D19" s="25">
        <v>2765</v>
      </c>
      <c r="F19" s="26">
        <f t="shared" si="1"/>
        <v>0.007542054111851527</v>
      </c>
      <c r="H19" s="25">
        <v>81727515</v>
      </c>
      <c r="J19" s="26">
        <f t="shared" si="0"/>
        <v>0.019211902423023258</v>
      </c>
    </row>
    <row r="20" spans="1:10" ht="12.75">
      <c r="A20" s="21" t="s">
        <v>114</v>
      </c>
      <c r="B20" s="21" t="s">
        <v>115</v>
      </c>
      <c r="D20" s="25">
        <v>5139</v>
      </c>
      <c r="F20" s="26">
        <f t="shared" si="1"/>
        <v>0.014017582669368894</v>
      </c>
      <c r="H20" s="25">
        <v>62522030</v>
      </c>
      <c r="J20" s="26">
        <f t="shared" si="0"/>
        <v>0.01469721842942775</v>
      </c>
    </row>
    <row r="21" spans="1:10" ht="12.75">
      <c r="A21" s="21" t="s">
        <v>116</v>
      </c>
      <c r="B21" s="21" t="s">
        <v>117</v>
      </c>
      <c r="D21" s="25">
        <v>6764</v>
      </c>
      <c r="F21" s="26">
        <f t="shared" si="1"/>
        <v>0.018450073783929016</v>
      </c>
      <c r="H21" s="25">
        <v>55865972</v>
      </c>
      <c r="J21" s="26">
        <f t="shared" si="0"/>
        <v>0.013132561326884215</v>
      </c>
    </row>
    <row r="22" spans="1:10" ht="12.75">
      <c r="A22" s="21" t="s">
        <v>13</v>
      </c>
      <c r="B22" s="21" t="s">
        <v>118</v>
      </c>
      <c r="D22" s="25">
        <v>7889</v>
      </c>
      <c r="F22" s="26">
        <f t="shared" si="1"/>
        <v>0.02151872147862448</v>
      </c>
      <c r="H22" s="25">
        <v>54508399</v>
      </c>
      <c r="J22" s="26">
        <f t="shared" si="0"/>
        <v>0.012813433062576521</v>
      </c>
    </row>
    <row r="23" spans="1:10" ht="12.75">
      <c r="A23" s="21" t="s">
        <v>119</v>
      </c>
      <c r="B23" s="21" t="s">
        <v>120</v>
      </c>
      <c r="D23" s="25">
        <v>3937</v>
      </c>
      <c r="F23" s="26">
        <f t="shared" si="1"/>
        <v>0.01073890308801427</v>
      </c>
      <c r="H23" s="25">
        <v>54075301</v>
      </c>
      <c r="J23" s="26">
        <f t="shared" si="0"/>
        <v>0.01271162357386753</v>
      </c>
    </row>
    <row r="24" spans="1:10" ht="12.75">
      <c r="A24" s="21" t="s">
        <v>121</v>
      </c>
      <c r="B24" s="21" t="s">
        <v>122</v>
      </c>
      <c r="D24" s="25">
        <v>1488</v>
      </c>
      <c r="F24" s="26">
        <f t="shared" si="1"/>
        <v>0.004058798017517205</v>
      </c>
      <c r="H24" s="25">
        <v>53666042</v>
      </c>
      <c r="J24" s="26">
        <f t="shared" si="0"/>
        <v>0.012615417981739296</v>
      </c>
    </row>
    <row r="25" spans="1:10" ht="12.75">
      <c r="A25" s="21" t="s">
        <v>123</v>
      </c>
      <c r="B25" s="21" t="s">
        <v>124</v>
      </c>
      <c r="D25" s="25">
        <v>2706</v>
      </c>
      <c r="F25" s="26">
        <f t="shared" si="1"/>
        <v>0.007381120588307498</v>
      </c>
      <c r="H25" s="25">
        <v>52604738</v>
      </c>
      <c r="J25" s="26">
        <f t="shared" si="0"/>
        <v>0.012365934452365323</v>
      </c>
    </row>
    <row r="26" spans="1:10" ht="12.75">
      <c r="A26" s="21" t="s">
        <v>125</v>
      </c>
      <c r="B26" s="21" t="s">
        <v>126</v>
      </c>
      <c r="D26" s="25">
        <v>4071</v>
      </c>
      <c r="F26" s="26">
        <f t="shared" si="1"/>
        <v>0.011104413124537998</v>
      </c>
      <c r="H26" s="25">
        <v>48483448</v>
      </c>
      <c r="J26" s="26">
        <f t="shared" si="0"/>
        <v>0.01139713194641636</v>
      </c>
    </row>
    <row r="27" spans="1:10" ht="12.75">
      <c r="A27" s="21" t="s">
        <v>127</v>
      </c>
      <c r="B27" s="21" t="s">
        <v>128</v>
      </c>
      <c r="D27" s="25">
        <v>3672</v>
      </c>
      <c r="F27" s="26">
        <f t="shared" si="1"/>
        <v>0.010016066075486005</v>
      </c>
      <c r="H27" s="25">
        <v>46263478</v>
      </c>
      <c r="J27" s="26">
        <f t="shared" si="0"/>
        <v>0.010875277745636623</v>
      </c>
    </row>
    <row r="28" spans="1:10" ht="12.75">
      <c r="A28" s="21" t="s">
        <v>129</v>
      </c>
      <c r="B28" s="21" t="s">
        <v>130</v>
      </c>
      <c r="D28" s="25">
        <v>3182</v>
      </c>
      <c r="F28" s="26">
        <f t="shared" si="1"/>
        <v>0.008679499524018646</v>
      </c>
      <c r="H28" s="25">
        <v>45979691</v>
      </c>
      <c r="J28" s="26">
        <f t="shared" si="0"/>
        <v>0.010808567187351294</v>
      </c>
    </row>
    <row r="29" spans="1:10" ht="12.75">
      <c r="A29" s="21" t="s">
        <v>131</v>
      </c>
      <c r="B29" s="21" t="s">
        <v>132</v>
      </c>
      <c r="D29" s="25">
        <v>7773</v>
      </c>
      <c r="F29" s="26">
        <f t="shared" si="1"/>
        <v>0.021202309805215883</v>
      </c>
      <c r="H29" s="25">
        <v>44800924</v>
      </c>
      <c r="J29" s="26">
        <f t="shared" si="0"/>
        <v>0.01053147132087989</v>
      </c>
    </row>
    <row r="30" spans="1:10" ht="12.75">
      <c r="A30" s="21" t="s">
        <v>133</v>
      </c>
      <c r="B30" s="21" t="s">
        <v>134</v>
      </c>
      <c r="D30" s="25">
        <v>4210</v>
      </c>
      <c r="F30" s="26">
        <f t="shared" si="1"/>
        <v>0.011483561595260372</v>
      </c>
      <c r="H30" s="25">
        <v>40450120</v>
      </c>
      <c r="J30" s="26">
        <f t="shared" si="0"/>
        <v>0.009508716353844622</v>
      </c>
    </row>
    <row r="31" spans="1:10" ht="12.75">
      <c r="A31" s="21" t="s">
        <v>135</v>
      </c>
      <c r="B31" s="21" t="s">
        <v>136</v>
      </c>
      <c r="D31" s="25">
        <v>12911</v>
      </c>
      <c r="F31" s="26">
        <f t="shared" si="1"/>
        <v>0.03521716478774505</v>
      </c>
      <c r="H31" s="25">
        <v>33720818</v>
      </c>
      <c r="J31" s="26">
        <f t="shared" si="0"/>
        <v>0.007926841591115627</v>
      </c>
    </row>
    <row r="32" spans="1:10" ht="12.75">
      <c r="A32" s="21" t="s">
        <v>17</v>
      </c>
      <c r="B32" s="21" t="s">
        <v>137</v>
      </c>
      <c r="D32" s="25">
        <v>2426</v>
      </c>
      <c r="F32" s="26">
        <f t="shared" si="1"/>
        <v>0.006617368273183292</v>
      </c>
      <c r="H32" s="25">
        <v>30547607</v>
      </c>
      <c r="J32" s="26">
        <f t="shared" si="0"/>
        <v>0.007180906515276554</v>
      </c>
    </row>
    <row r="33" spans="1:10" ht="12.75">
      <c r="A33" s="21" t="s">
        <v>14</v>
      </c>
      <c r="B33" s="21" t="s">
        <v>138</v>
      </c>
      <c r="D33" s="25">
        <v>4104</v>
      </c>
      <c r="F33" s="26">
        <f t="shared" si="1"/>
        <v>0.011194426790249064</v>
      </c>
      <c r="H33" s="25">
        <v>29640560</v>
      </c>
      <c r="J33" s="26">
        <f t="shared" si="0"/>
        <v>0.006967684585586217</v>
      </c>
    </row>
    <row r="34" spans="1:10" ht="12.75">
      <c r="A34" s="21" t="s">
        <v>139</v>
      </c>
      <c r="B34" s="21" t="s">
        <v>140</v>
      </c>
      <c r="D34" s="25">
        <v>2906</v>
      </c>
      <c r="F34" s="26">
        <f t="shared" si="1"/>
        <v>0.007926657956253358</v>
      </c>
      <c r="H34" s="25">
        <v>29218848</v>
      </c>
      <c r="J34" s="26">
        <f t="shared" si="0"/>
        <v>0.006868551633916048</v>
      </c>
    </row>
    <row r="35" spans="1:10" ht="12.75">
      <c r="A35" s="21" t="s">
        <v>141</v>
      </c>
      <c r="B35" s="21" t="s">
        <v>142</v>
      </c>
      <c r="D35" s="25">
        <v>5251</v>
      </c>
      <c r="F35" s="26">
        <f t="shared" si="1"/>
        <v>0.014323083595418578</v>
      </c>
      <c r="H35" s="25">
        <v>28407898</v>
      </c>
      <c r="J35" s="26">
        <f t="shared" si="0"/>
        <v>0.006677919479372371</v>
      </c>
    </row>
    <row r="36" spans="1:10" ht="12.75">
      <c r="A36" s="21" t="s">
        <v>143</v>
      </c>
      <c r="B36" s="21" t="s">
        <v>144</v>
      </c>
      <c r="D36" s="25">
        <v>1166</v>
      </c>
      <c r="F36" s="26">
        <f t="shared" si="1"/>
        <v>0.003180482855124369</v>
      </c>
      <c r="H36" s="25">
        <v>27840764</v>
      </c>
      <c r="J36" s="26">
        <f t="shared" si="0"/>
        <v>0.006544601794761761</v>
      </c>
    </row>
    <row r="37" spans="1:10" ht="12.75">
      <c r="A37" s="21" t="s">
        <v>145</v>
      </c>
      <c r="B37" s="21" t="s">
        <v>146</v>
      </c>
      <c r="D37" s="25">
        <v>8199</v>
      </c>
      <c r="F37" s="26">
        <f t="shared" si="1"/>
        <v>0.022364304398940566</v>
      </c>
      <c r="H37" s="25">
        <v>27509221</v>
      </c>
      <c r="J37" s="26">
        <f t="shared" si="0"/>
        <v>0.0064666651076492705</v>
      </c>
    </row>
    <row r="38" spans="1:10" ht="12.75">
      <c r="A38" s="21" t="s">
        <v>147</v>
      </c>
      <c r="B38" s="21" t="s">
        <v>148</v>
      </c>
      <c r="D38" s="25">
        <v>3666</v>
      </c>
      <c r="F38" s="26">
        <f t="shared" si="1"/>
        <v>0.00999969995444763</v>
      </c>
      <c r="H38" s="25">
        <v>26653141</v>
      </c>
      <c r="J38" s="26">
        <f t="shared" si="0"/>
        <v>0.0062654241250217945</v>
      </c>
    </row>
    <row r="39" spans="1:10" ht="12.75">
      <c r="A39" s="21" t="s">
        <v>10</v>
      </c>
      <c r="B39" s="21" t="s">
        <v>149</v>
      </c>
      <c r="D39" s="25">
        <v>1864</v>
      </c>
      <c r="F39" s="26">
        <f t="shared" si="1"/>
        <v>0.005084408269255423</v>
      </c>
      <c r="H39" s="25">
        <v>26646396</v>
      </c>
      <c r="J39" s="26">
        <f t="shared" si="0"/>
        <v>0.006263838560088818</v>
      </c>
    </row>
    <row r="40" spans="1:10" ht="12.75">
      <c r="A40" s="21" t="s">
        <v>150</v>
      </c>
      <c r="B40" s="21" t="s">
        <v>151</v>
      </c>
      <c r="D40" s="25">
        <v>2551</v>
      </c>
      <c r="F40" s="26">
        <f t="shared" si="1"/>
        <v>0.0069583291281494555</v>
      </c>
      <c r="H40" s="25">
        <v>26112678</v>
      </c>
      <c r="J40" s="26">
        <f t="shared" si="0"/>
        <v>0.006138376062698421</v>
      </c>
    </row>
    <row r="41" spans="1:10" ht="12.75">
      <c r="A41" s="21" t="s">
        <v>152</v>
      </c>
      <c r="B41" s="21" t="s">
        <v>153</v>
      </c>
      <c r="D41" s="25">
        <v>4086</v>
      </c>
      <c r="F41" s="26">
        <f t="shared" si="1"/>
        <v>0.011145328427133937</v>
      </c>
      <c r="H41" s="25">
        <v>25486046</v>
      </c>
      <c r="J41" s="26">
        <f t="shared" si="0"/>
        <v>0.005991072026363242</v>
      </c>
    </row>
    <row r="42" spans="1:10" ht="12.75">
      <c r="A42" s="21" t="s">
        <v>11</v>
      </c>
      <c r="B42" s="21" t="s">
        <v>154</v>
      </c>
      <c r="D42" s="25">
        <v>1066</v>
      </c>
      <c r="F42" s="26">
        <f t="shared" si="1"/>
        <v>0.0029077141711514386</v>
      </c>
      <c r="H42" s="25">
        <v>20472540</v>
      </c>
      <c r="J42" s="26">
        <f t="shared" si="0"/>
        <v>0.004812533952995397</v>
      </c>
    </row>
    <row r="43" spans="1:10" ht="12.75">
      <c r="A43" s="21" t="s">
        <v>155</v>
      </c>
      <c r="B43" s="21" t="s">
        <v>156</v>
      </c>
      <c r="D43" s="25">
        <v>9775</v>
      </c>
      <c r="F43" s="26">
        <f t="shared" si="1"/>
        <v>0.02666313885835395</v>
      </c>
      <c r="H43" s="25">
        <v>17310662</v>
      </c>
      <c r="J43" s="26">
        <f t="shared" si="0"/>
        <v>0.0040692629553454145</v>
      </c>
    </row>
    <row r="44" spans="1:10" ht="12.75">
      <c r="A44" s="21" t="s">
        <v>157</v>
      </c>
      <c r="B44" s="21" t="s">
        <v>158</v>
      </c>
      <c r="D44" s="25">
        <v>432</v>
      </c>
      <c r="F44" s="26">
        <f t="shared" si="1"/>
        <v>0.0011783607147630595</v>
      </c>
      <c r="H44" s="25">
        <v>16849217</v>
      </c>
      <c r="J44" s="26">
        <f t="shared" si="0"/>
        <v>0.003960789862610465</v>
      </c>
    </row>
    <row r="45" spans="1:10" ht="12.75">
      <c r="A45" s="21" t="s">
        <v>159</v>
      </c>
      <c r="B45" s="21" t="s">
        <v>160</v>
      </c>
      <c r="D45" s="25">
        <v>1996</v>
      </c>
      <c r="F45" s="26">
        <f t="shared" si="1"/>
        <v>0.0054444629320996914</v>
      </c>
      <c r="H45" s="25">
        <v>16608712</v>
      </c>
      <c r="J45" s="26">
        <f t="shared" si="0"/>
        <v>0.0039042537181767424</v>
      </c>
    </row>
    <row r="46" spans="1:10" ht="12.75">
      <c r="A46" s="21" t="s">
        <v>161</v>
      </c>
      <c r="B46" s="21" t="s">
        <v>162</v>
      </c>
      <c r="D46" s="25">
        <v>353</v>
      </c>
      <c r="F46" s="26">
        <f t="shared" si="1"/>
        <v>0.0009628734544244444</v>
      </c>
      <c r="H46" s="25">
        <v>15790163</v>
      </c>
      <c r="J46" s="26">
        <f t="shared" si="0"/>
        <v>0.003711835246668545</v>
      </c>
    </row>
    <row r="47" spans="1:10" ht="12.75">
      <c r="A47" s="21" t="s">
        <v>163</v>
      </c>
      <c r="B47" s="21" t="s">
        <v>164</v>
      </c>
      <c r="D47" s="25">
        <v>981</v>
      </c>
      <c r="F47" s="26">
        <f t="shared" si="1"/>
        <v>0.0026758607897744476</v>
      </c>
      <c r="H47" s="25">
        <v>15633204</v>
      </c>
      <c r="J47" s="26">
        <f t="shared" si="0"/>
        <v>0.0036749384807211734</v>
      </c>
    </row>
    <row r="48" spans="1:10" ht="12.75">
      <c r="A48" s="21" t="s">
        <v>165</v>
      </c>
      <c r="B48" s="21" t="s">
        <v>166</v>
      </c>
      <c r="D48" s="25">
        <v>6429</v>
      </c>
      <c r="F48" s="26">
        <f t="shared" si="1"/>
        <v>0.017536298692619696</v>
      </c>
      <c r="H48" s="25">
        <v>15531687</v>
      </c>
      <c r="J48" s="26">
        <f t="shared" si="0"/>
        <v>0.0036510746118848573</v>
      </c>
    </row>
    <row r="49" spans="1:10" ht="12.75">
      <c r="A49" s="21" t="s">
        <v>18</v>
      </c>
      <c r="B49" s="21" t="s">
        <v>167</v>
      </c>
      <c r="D49" s="25">
        <v>1098</v>
      </c>
      <c r="F49" s="26">
        <f t="shared" si="1"/>
        <v>0.002995000150022776</v>
      </c>
      <c r="H49" s="25">
        <v>15496945</v>
      </c>
      <c r="J49" s="26">
        <f t="shared" si="0"/>
        <v>0.003642907718348688</v>
      </c>
    </row>
    <row r="50" spans="1:10" ht="12.75">
      <c r="A50" s="21" t="s">
        <v>168</v>
      </c>
      <c r="B50" s="21" t="s">
        <v>169</v>
      </c>
      <c r="D50" s="25">
        <v>1678</v>
      </c>
      <c r="F50" s="26">
        <f t="shared" si="1"/>
        <v>0.004577058517065772</v>
      </c>
      <c r="H50" s="25">
        <v>15470359</v>
      </c>
      <c r="J50" s="26">
        <f t="shared" si="0"/>
        <v>0.0036366580772355514</v>
      </c>
    </row>
    <row r="51" spans="1:10" ht="12.75">
      <c r="A51" s="21" t="s">
        <v>12</v>
      </c>
      <c r="B51" s="21" t="s">
        <v>170</v>
      </c>
      <c r="D51" s="25">
        <v>420</v>
      </c>
      <c r="F51" s="26">
        <f t="shared" si="1"/>
        <v>0.0011456284726863077</v>
      </c>
      <c r="H51" s="25">
        <v>13425528</v>
      </c>
      <c r="J51" s="26">
        <f t="shared" si="0"/>
        <v>0.0031559742629341738</v>
      </c>
    </row>
    <row r="52" spans="1:10" ht="12.75">
      <c r="A52" s="21" t="s">
        <v>0</v>
      </c>
      <c r="B52" s="21" t="s">
        <v>171</v>
      </c>
      <c r="D52" s="25">
        <v>258</v>
      </c>
      <c r="F52" s="26">
        <f t="shared" si="1"/>
        <v>0.0007037432046501605</v>
      </c>
      <c r="H52" s="25">
        <v>12773613</v>
      </c>
      <c r="J52" s="26">
        <f t="shared" si="0"/>
        <v>0.0030027268851311752</v>
      </c>
    </row>
    <row r="53" spans="1:10" ht="12.75">
      <c r="A53" s="21" t="s">
        <v>172</v>
      </c>
      <c r="B53" s="21" t="s">
        <v>173</v>
      </c>
      <c r="D53" s="25">
        <v>2702</v>
      </c>
      <c r="F53" s="26">
        <f t="shared" si="1"/>
        <v>0.007370209840948581</v>
      </c>
      <c r="H53" s="25">
        <v>8904066</v>
      </c>
      <c r="J53" s="26">
        <f t="shared" si="0"/>
        <v>0.0020931022699045604</v>
      </c>
    </row>
    <row r="54" spans="1:10" ht="12.75">
      <c r="A54" s="21" t="s">
        <v>174</v>
      </c>
      <c r="B54" s="21" t="s">
        <v>175</v>
      </c>
      <c r="D54" s="25">
        <v>1691</v>
      </c>
      <c r="F54" s="26">
        <f t="shared" si="1"/>
        <v>0.004612518445982254</v>
      </c>
      <c r="H54" s="25">
        <v>8817500</v>
      </c>
      <c r="J54" s="26">
        <f t="shared" si="0"/>
        <v>0.002072752972056077</v>
      </c>
    </row>
    <row r="55" spans="1:10" ht="12.75">
      <c r="A55" s="21" t="s">
        <v>2</v>
      </c>
      <c r="B55" s="21" t="s">
        <v>176</v>
      </c>
      <c r="D55" s="25">
        <v>2275</v>
      </c>
      <c r="F55" s="26">
        <f t="shared" si="1"/>
        <v>0.006205487560384167</v>
      </c>
      <c r="H55" s="25">
        <v>8160625</v>
      </c>
      <c r="J55" s="26">
        <f t="shared" si="0"/>
        <v>0.0019183396339761975</v>
      </c>
    </row>
    <row r="56" spans="1:10" ht="12.75">
      <c r="A56" s="21" t="s">
        <v>177</v>
      </c>
      <c r="B56" s="21" t="s">
        <v>178</v>
      </c>
      <c r="D56" s="25">
        <v>7159</v>
      </c>
      <c r="F56" s="26">
        <f t="shared" si="1"/>
        <v>0.01952751008562209</v>
      </c>
      <c r="H56" s="25">
        <v>7911763</v>
      </c>
      <c r="J56" s="26">
        <f t="shared" si="0"/>
        <v>0.0018598389875195125</v>
      </c>
    </row>
    <row r="57" spans="1:10" ht="12.75">
      <c r="A57" s="21" t="s">
        <v>179</v>
      </c>
      <c r="B57" s="21" t="s">
        <v>180</v>
      </c>
      <c r="D57" s="25">
        <v>2226</v>
      </c>
      <c r="F57" s="26">
        <f t="shared" si="1"/>
        <v>0.006071830905237431</v>
      </c>
      <c r="H57" s="25">
        <v>6573273</v>
      </c>
      <c r="J57" s="26">
        <f t="shared" si="0"/>
        <v>0.0015451966143335371</v>
      </c>
    </row>
    <row r="58" spans="1:10" ht="12.75">
      <c r="A58" s="21" t="s">
        <v>15</v>
      </c>
      <c r="B58" s="21" t="s">
        <v>181</v>
      </c>
      <c r="D58" s="25">
        <v>1593</v>
      </c>
      <c r="F58" s="26">
        <f t="shared" si="1"/>
        <v>0.004345205135688782</v>
      </c>
      <c r="H58" s="25">
        <v>6347319</v>
      </c>
      <c r="J58" s="26">
        <f t="shared" si="0"/>
        <v>0.0014920810118330598</v>
      </c>
    </row>
    <row r="59" spans="1:10" ht="12.75">
      <c r="A59" s="21" t="s">
        <v>182</v>
      </c>
      <c r="B59" s="21" t="s">
        <v>183</v>
      </c>
      <c r="D59" s="25">
        <v>519</v>
      </c>
      <c r="F59" s="26">
        <f t="shared" si="1"/>
        <v>0.0014156694698195089</v>
      </c>
      <c r="H59" s="25">
        <v>6291444</v>
      </c>
      <c r="J59" s="26">
        <f t="shared" si="0"/>
        <v>0.0014789463282704135</v>
      </c>
    </row>
    <row r="60" spans="1:10" ht="12.75">
      <c r="A60" s="21" t="s">
        <v>184</v>
      </c>
      <c r="B60" s="21" t="s">
        <v>185</v>
      </c>
      <c r="D60" s="25">
        <v>1276</v>
      </c>
      <c r="F60" s="26">
        <f t="shared" si="1"/>
        <v>0.0034805284074945924</v>
      </c>
      <c r="H60" s="25">
        <v>5788519</v>
      </c>
      <c r="J60" s="26">
        <f t="shared" si="0"/>
        <v>0.001360722422574774</v>
      </c>
    </row>
    <row r="61" spans="1:10" ht="12.75">
      <c r="A61" s="21" t="s">
        <v>186</v>
      </c>
      <c r="B61" s="21" t="s">
        <v>187</v>
      </c>
      <c r="D61" s="25">
        <v>1709</v>
      </c>
      <c r="F61" s="26">
        <f t="shared" si="1"/>
        <v>0.0046616168090973815</v>
      </c>
      <c r="H61" s="25">
        <v>5242376</v>
      </c>
      <c r="J61" s="26">
        <f t="shared" si="0"/>
        <v>0.0012323391476762628</v>
      </c>
    </row>
    <row r="62" spans="1:10" ht="12.75">
      <c r="A62" s="21" t="s">
        <v>188</v>
      </c>
      <c r="B62" s="21" t="s">
        <v>189</v>
      </c>
      <c r="D62" s="25">
        <v>529</v>
      </c>
      <c r="F62" s="26">
        <f t="shared" si="1"/>
        <v>0.001442946338216802</v>
      </c>
      <c r="H62" s="25">
        <v>3775442</v>
      </c>
      <c r="J62" s="26">
        <f t="shared" si="0"/>
        <v>0.0008875031047717991</v>
      </c>
    </row>
    <row r="63" spans="1:10" ht="12.75">
      <c r="A63" s="21" t="s">
        <v>190</v>
      </c>
      <c r="B63" s="21" t="s">
        <v>191</v>
      </c>
      <c r="D63" s="25">
        <v>338</v>
      </c>
      <c r="F63" s="26">
        <f t="shared" si="1"/>
        <v>0.0009219581518285049</v>
      </c>
      <c r="H63" s="25">
        <v>3749456</v>
      </c>
      <c r="J63" s="26">
        <f t="shared" si="0"/>
        <v>0.0008813945072405432</v>
      </c>
    </row>
    <row r="64" spans="1:10" ht="12.75">
      <c r="A64" s="21" t="s">
        <v>192</v>
      </c>
      <c r="B64" s="21" t="s">
        <v>193</v>
      </c>
      <c r="D64" s="25">
        <v>179</v>
      </c>
      <c r="F64" s="26">
        <f t="shared" si="1"/>
        <v>0.00048825594431154546</v>
      </c>
      <c r="H64" s="25">
        <v>3234753</v>
      </c>
      <c r="J64" s="26">
        <f t="shared" si="0"/>
        <v>0.0007604019160325841</v>
      </c>
    </row>
    <row r="65" spans="1:10" ht="12.75">
      <c r="A65" s="21" t="s">
        <v>194</v>
      </c>
      <c r="B65" s="21" t="s">
        <v>195</v>
      </c>
      <c r="D65" s="25">
        <v>13</v>
      </c>
      <c r="F65" s="26">
        <f t="shared" si="1"/>
        <v>3.5459928916480954E-05</v>
      </c>
      <c r="H65" s="25">
        <v>3224436</v>
      </c>
      <c r="J65" s="26">
        <f t="shared" si="0"/>
        <v>0.0007579766716421444</v>
      </c>
    </row>
    <row r="66" spans="1:10" ht="12.75">
      <c r="A66" s="21" t="s">
        <v>196</v>
      </c>
      <c r="B66" s="21" t="s">
        <v>197</v>
      </c>
      <c r="D66" s="25">
        <v>200</v>
      </c>
      <c r="F66" s="26">
        <f t="shared" si="1"/>
        <v>0.0005455373679458609</v>
      </c>
      <c r="H66" s="25">
        <v>2689573</v>
      </c>
      <c r="J66" s="26">
        <f t="shared" si="0"/>
        <v>0.0006322450160829916</v>
      </c>
    </row>
    <row r="67" spans="1:10" ht="12.75">
      <c r="A67" s="21" t="s">
        <v>198</v>
      </c>
      <c r="B67" s="21" t="s">
        <v>199</v>
      </c>
      <c r="D67" s="25">
        <v>666</v>
      </c>
      <c r="F67" s="26">
        <f t="shared" si="1"/>
        <v>0.0018166394352597166</v>
      </c>
      <c r="H67" s="25">
        <v>2613520</v>
      </c>
      <c r="J67" s="26">
        <f t="shared" si="0"/>
        <v>0.0006143670368616952</v>
      </c>
    </row>
    <row r="68" spans="1:10" ht="12.75">
      <c r="A68" s="21" t="s">
        <v>200</v>
      </c>
      <c r="B68" s="21" t="s">
        <v>201</v>
      </c>
      <c r="D68" s="25">
        <v>380</v>
      </c>
      <c r="F68" s="26">
        <f t="shared" si="1"/>
        <v>0.0010365209990971357</v>
      </c>
      <c r="H68" s="25">
        <v>1781296</v>
      </c>
      <c r="J68" s="26">
        <f t="shared" si="0"/>
        <v>0.00041873394704979884</v>
      </c>
    </row>
    <row r="69" spans="1:10" ht="12.75">
      <c r="A69" s="21" t="s">
        <v>202</v>
      </c>
      <c r="B69" s="21" t="s">
        <v>203</v>
      </c>
      <c r="D69" s="25">
        <v>153</v>
      </c>
      <c r="F69" s="26">
        <f t="shared" si="1"/>
        <v>0.00041733608647858355</v>
      </c>
      <c r="H69" s="25">
        <v>1665950</v>
      </c>
      <c r="J69" s="26">
        <f t="shared" si="0"/>
        <v>0.0003916192587237676</v>
      </c>
    </row>
    <row r="70" spans="1:10" ht="12.75">
      <c r="A70" s="21" t="s">
        <v>204</v>
      </c>
      <c r="B70" s="21" t="s">
        <v>205</v>
      </c>
      <c r="D70" s="25">
        <v>146</v>
      </c>
      <c r="F70" s="26">
        <f t="shared" si="1"/>
        <v>0.00039824227860047845</v>
      </c>
      <c r="H70" s="25">
        <v>1423935</v>
      </c>
      <c r="J70" s="26">
        <f t="shared" si="0"/>
        <v>0.0003347281546089787</v>
      </c>
    </row>
    <row r="71" spans="1:10" ht="12.75">
      <c r="A71" s="21" t="s">
        <v>206</v>
      </c>
      <c r="B71" s="21" t="s">
        <v>207</v>
      </c>
      <c r="D71" s="25">
        <v>67</v>
      </c>
      <c r="F71" s="26">
        <f t="shared" si="1"/>
        <v>0.0001827550182618634</v>
      </c>
      <c r="H71" s="25">
        <v>1399108</v>
      </c>
      <c r="J71" s="26">
        <f aca="true" t="shared" si="2" ref="J71:J81">H71/$H$83</f>
        <v>0.0003288920062633891</v>
      </c>
    </row>
    <row r="72" spans="1:10" ht="12.75">
      <c r="A72" s="21" t="s">
        <v>1</v>
      </c>
      <c r="B72" s="21" t="s">
        <v>208</v>
      </c>
      <c r="D72" s="25">
        <v>423</v>
      </c>
      <c r="F72" s="26">
        <f aca="true" t="shared" si="3" ref="F72:F81">D72/$D$83</f>
        <v>0.0011538115332054958</v>
      </c>
      <c r="H72" s="25">
        <v>1374251</v>
      </c>
      <c r="J72" s="26">
        <f t="shared" si="2"/>
        <v>0.00032304880573870545</v>
      </c>
    </row>
    <row r="73" spans="1:10" ht="12.75">
      <c r="A73" s="21" t="s">
        <v>209</v>
      </c>
      <c r="B73" s="21" t="s">
        <v>210</v>
      </c>
      <c r="D73" s="25">
        <v>95</v>
      </c>
      <c r="F73" s="26">
        <f t="shared" si="3"/>
        <v>0.00025913024977428393</v>
      </c>
      <c r="H73" s="25">
        <v>1148415</v>
      </c>
      <c r="J73" s="26">
        <f t="shared" si="2"/>
        <v>0.0002699609418093314</v>
      </c>
    </row>
    <row r="74" spans="1:10" ht="12.75">
      <c r="A74" s="21" t="s">
        <v>211</v>
      </c>
      <c r="B74" s="21" t="s">
        <v>212</v>
      </c>
      <c r="D74" s="25">
        <v>90</v>
      </c>
      <c r="F74" s="26">
        <f t="shared" si="3"/>
        <v>0.0002454918155756374</v>
      </c>
      <c r="H74" s="25">
        <v>827929</v>
      </c>
      <c r="J74" s="26">
        <f t="shared" si="2"/>
        <v>0.00019462345283826658</v>
      </c>
    </row>
    <row r="75" spans="1:10" ht="12.75">
      <c r="A75" s="21" t="s">
        <v>213</v>
      </c>
      <c r="B75" s="21" t="s">
        <v>214</v>
      </c>
      <c r="D75" s="25">
        <v>64</v>
      </c>
      <c r="F75" s="26">
        <f t="shared" si="3"/>
        <v>0.00017457195774267547</v>
      </c>
      <c r="H75" s="25">
        <v>784304</v>
      </c>
      <c r="J75" s="26">
        <f t="shared" si="2"/>
        <v>0.00018436840907235262</v>
      </c>
    </row>
    <row r="76" spans="1:10" ht="12.75">
      <c r="A76" s="21" t="s">
        <v>215</v>
      </c>
      <c r="B76" s="21" t="s">
        <v>216</v>
      </c>
      <c r="D76" s="25">
        <v>159</v>
      </c>
      <c r="F76" s="26">
        <f t="shared" si="3"/>
        <v>0.0004337022075169594</v>
      </c>
      <c r="H76" s="25">
        <v>352394</v>
      </c>
      <c r="J76" s="26">
        <f t="shared" si="2"/>
        <v>8.283818665548388E-05</v>
      </c>
    </row>
    <row r="77" spans="1:10" ht="12.75">
      <c r="A77" s="21" t="s">
        <v>217</v>
      </c>
      <c r="B77" s="21" t="s">
        <v>218</v>
      </c>
      <c r="D77" s="25">
        <v>8</v>
      </c>
      <c r="F77" s="26">
        <f t="shared" si="3"/>
        <v>2.1821494717834434E-05</v>
      </c>
      <c r="H77" s="25">
        <v>320407</v>
      </c>
      <c r="J77" s="26">
        <f t="shared" si="2"/>
        <v>7.531891823278382E-05</v>
      </c>
    </row>
    <row r="78" spans="1:10" ht="12.75">
      <c r="A78" s="21" t="s">
        <v>219</v>
      </c>
      <c r="B78" s="21" t="s">
        <v>220</v>
      </c>
      <c r="D78" s="25">
        <v>27</v>
      </c>
      <c r="F78" s="26">
        <f t="shared" si="3"/>
        <v>7.364754467269122E-05</v>
      </c>
      <c r="H78" s="25">
        <v>277819</v>
      </c>
      <c r="J78" s="26">
        <f t="shared" si="2"/>
        <v>6.530764479088712E-05</v>
      </c>
    </row>
    <row r="79" spans="1:10" ht="12.75">
      <c r="A79" s="21" t="s">
        <v>221</v>
      </c>
      <c r="B79" s="21" t="s">
        <v>222</v>
      </c>
      <c r="D79" s="25">
        <v>5</v>
      </c>
      <c r="F79" s="26">
        <f t="shared" si="3"/>
        <v>1.3638434198646522E-05</v>
      </c>
      <c r="H79" s="25">
        <v>99688</v>
      </c>
      <c r="J79" s="26">
        <f t="shared" si="2"/>
        <v>2.343392098421618E-05</v>
      </c>
    </row>
    <row r="80" spans="1:10" ht="12.75">
      <c r="A80" s="21" t="s">
        <v>223</v>
      </c>
      <c r="B80" s="21" t="s">
        <v>224</v>
      </c>
      <c r="D80" s="25">
        <v>76</v>
      </c>
      <c r="F80" s="26">
        <f t="shared" si="3"/>
        <v>0.00020730419981942712</v>
      </c>
      <c r="H80" s="25">
        <v>77224</v>
      </c>
      <c r="J80" s="26">
        <f t="shared" si="2"/>
        <v>1.8153249278600336E-05</v>
      </c>
    </row>
    <row r="81" spans="1:10" ht="12.75">
      <c r="A81" s="21" t="s">
        <v>225</v>
      </c>
      <c r="B81" s="21" t="s">
        <v>226</v>
      </c>
      <c r="D81" s="25">
        <v>1</v>
      </c>
      <c r="F81" s="26">
        <f t="shared" si="3"/>
        <v>2.7276868397293042E-06</v>
      </c>
      <c r="H81" s="25">
        <v>290</v>
      </c>
      <c r="J81" s="26">
        <f t="shared" si="2"/>
        <v>6.817106457570312E-08</v>
      </c>
    </row>
    <row r="82" ht="5.25" customHeight="1"/>
    <row r="83" spans="2:10" ht="12.75">
      <c r="B83" s="21" t="s">
        <v>69</v>
      </c>
      <c r="D83" s="25">
        <f>SUM(D6:D81)</f>
        <v>366611</v>
      </c>
      <c r="F83" s="26">
        <f>SUM(F6:F81)</f>
        <v>1</v>
      </c>
      <c r="H83" s="25">
        <f>SUM(H6:H81)</f>
        <v>4254004273</v>
      </c>
      <c r="J83" s="26">
        <f>SUM(J6:J81)</f>
        <v>1</v>
      </c>
    </row>
    <row r="84" ht="10.5" customHeight="1"/>
    <row r="85" spans="1:10" ht="14.25" customHeight="1">
      <c r="A85" s="50" t="s">
        <v>85</v>
      </c>
      <c r="B85" s="170" t="s">
        <v>86</v>
      </c>
      <c r="C85" s="170"/>
      <c r="D85" s="170"/>
      <c r="E85" s="170"/>
      <c r="F85" s="170"/>
      <c r="G85" s="170"/>
      <c r="H85" s="170"/>
      <c r="I85" s="170"/>
      <c r="J85" s="170"/>
    </row>
  </sheetData>
  <sheetProtection/>
  <mergeCells count="3">
    <mergeCell ref="C4:D4"/>
    <mergeCell ref="C5:D5"/>
    <mergeCell ref="B85:J8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63"/>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2" width="9.140625" style="21" customWidth="1"/>
    <col min="13" max="13" width="17.57421875" style="21" bestFit="1" customWidth="1"/>
    <col min="14" max="14" width="17.140625" style="21" customWidth="1"/>
    <col min="15" max="15" width="14.00390625" style="21" customWidth="1"/>
    <col min="16" max="16" width="12.8515625" style="21" customWidth="1"/>
    <col min="17" max="16384" width="9.140625" style="21" customWidth="1"/>
  </cols>
  <sheetData>
    <row r="1" spans="1:10" ht="12.75">
      <c r="A1" s="19" t="s">
        <v>228</v>
      </c>
      <c r="B1" s="48"/>
      <c r="C1" s="48"/>
      <c r="D1" s="48"/>
      <c r="E1" s="48"/>
      <c r="F1" s="48"/>
      <c r="G1" s="48"/>
      <c r="H1" s="48"/>
      <c r="I1" s="48"/>
      <c r="J1" s="48" t="s">
        <v>502</v>
      </c>
    </row>
    <row r="3" ht="12.75">
      <c r="J3" s="23" t="s">
        <v>78</v>
      </c>
    </row>
    <row r="4" spans="3:10" ht="12.75">
      <c r="C4" s="162" t="s">
        <v>79</v>
      </c>
      <c r="D4" s="162"/>
      <c r="F4" s="23" t="s">
        <v>78</v>
      </c>
      <c r="H4" s="23" t="s">
        <v>31</v>
      </c>
      <c r="J4" s="23" t="s">
        <v>80</v>
      </c>
    </row>
    <row r="5" spans="1:10" ht="12.75">
      <c r="A5" s="49" t="s">
        <v>227</v>
      </c>
      <c r="B5" s="22"/>
      <c r="C5" s="163" t="s">
        <v>82</v>
      </c>
      <c r="D5" s="163"/>
      <c r="E5" s="22"/>
      <c r="F5" s="24" t="s">
        <v>82</v>
      </c>
      <c r="G5" s="22"/>
      <c r="H5" s="24" t="s">
        <v>83</v>
      </c>
      <c r="I5" s="22"/>
      <c r="J5" s="24" t="s">
        <v>84</v>
      </c>
    </row>
    <row r="6" spans="1:10" ht="16.5" customHeight="1">
      <c r="A6" s="21" t="s">
        <v>204</v>
      </c>
      <c r="B6" s="21" t="s">
        <v>229</v>
      </c>
      <c r="D6" s="25">
        <v>108677</v>
      </c>
      <c r="F6" s="26">
        <f>D6/$D$61</f>
        <v>0.29644410014129763</v>
      </c>
      <c r="H6" s="25">
        <v>1342566526</v>
      </c>
      <c r="J6" s="26">
        <f>H6/$H$61</f>
        <v>0.31560640992948</v>
      </c>
    </row>
    <row r="7" spans="1:10" ht="12.75">
      <c r="A7" s="21" t="s">
        <v>19</v>
      </c>
      <c r="B7" s="21" t="s">
        <v>230</v>
      </c>
      <c r="D7" s="25">
        <v>37466</v>
      </c>
      <c r="F7" s="26">
        <f aca="true" t="shared" si="0" ref="F7:F59">D7/$D$61</f>
        <v>0.1021980240151445</v>
      </c>
      <c r="H7" s="25">
        <v>441471543</v>
      </c>
      <c r="J7" s="26">
        <f aca="true" t="shared" si="1" ref="J7:J59">H7/$H$61</f>
        <v>0.10377977260268596</v>
      </c>
    </row>
    <row r="8" spans="1:10" ht="12.75">
      <c r="A8" s="21" t="s">
        <v>143</v>
      </c>
      <c r="B8" s="21" t="s">
        <v>231</v>
      </c>
      <c r="D8" s="25">
        <v>12092</v>
      </c>
      <c r="F8" s="26">
        <f t="shared" si="0"/>
        <v>0.0329839989961866</v>
      </c>
      <c r="H8" s="25">
        <v>409063366</v>
      </c>
      <c r="J8" s="26">
        <f t="shared" si="1"/>
        <v>0.09616135802340786</v>
      </c>
    </row>
    <row r="9" spans="1:10" ht="12.75">
      <c r="A9" s="21" t="s">
        <v>17</v>
      </c>
      <c r="B9" s="21" t="s">
        <v>232</v>
      </c>
      <c r="D9" s="25">
        <v>34301</v>
      </c>
      <c r="F9" s="26">
        <f t="shared" si="0"/>
        <v>0.09356468322595075</v>
      </c>
      <c r="H9" s="25">
        <v>393751172</v>
      </c>
      <c r="J9" s="26">
        <f t="shared" si="1"/>
        <v>0.09256181454984765</v>
      </c>
    </row>
    <row r="10" spans="1:10" ht="12.75">
      <c r="A10" s="21" t="s">
        <v>168</v>
      </c>
      <c r="B10" s="21" t="s">
        <v>233</v>
      </c>
      <c r="D10" s="25">
        <v>13142</v>
      </c>
      <c r="F10" s="26">
        <f t="shared" si="0"/>
        <v>0.03584814049023191</v>
      </c>
      <c r="H10" s="25">
        <v>289028112</v>
      </c>
      <c r="J10" s="26">
        <f t="shared" si="1"/>
        <v>0.06794383967607999</v>
      </c>
    </row>
    <row r="11" spans="1:10" ht="12.75">
      <c r="A11" s="21" t="s">
        <v>123</v>
      </c>
      <c r="B11" s="21" t="s">
        <v>234</v>
      </c>
      <c r="D11" s="25">
        <v>38740</v>
      </c>
      <c r="F11" s="26">
        <f t="shared" si="0"/>
        <v>0.1056731823612528</v>
      </c>
      <c r="H11" s="25">
        <v>285016280</v>
      </c>
      <c r="J11" s="26">
        <f t="shared" si="1"/>
        <v>0.06700075054772776</v>
      </c>
    </row>
    <row r="12" spans="1:10" ht="12.75">
      <c r="A12" s="21" t="s">
        <v>139</v>
      </c>
      <c r="B12" s="21" t="s">
        <v>235</v>
      </c>
      <c r="D12" s="25">
        <v>10810</v>
      </c>
      <c r="F12" s="26">
        <f t="shared" si="0"/>
        <v>0.029487018619647466</v>
      </c>
      <c r="H12" s="25">
        <v>193712067</v>
      </c>
      <c r="J12" s="26">
        <f t="shared" si="1"/>
        <v>0.04553723695766336</v>
      </c>
    </row>
    <row r="13" spans="1:10" ht="12.75">
      <c r="A13" s="21" t="s">
        <v>217</v>
      </c>
      <c r="B13" s="21" t="s">
        <v>236</v>
      </c>
      <c r="D13" s="25">
        <v>42774</v>
      </c>
      <c r="F13" s="26">
        <f t="shared" si="0"/>
        <v>0.1166769412059945</v>
      </c>
      <c r="H13" s="25">
        <v>142127087</v>
      </c>
      <c r="J13" s="26">
        <f t="shared" si="1"/>
        <v>0.03341079850653514</v>
      </c>
    </row>
    <row r="14" spans="1:10" ht="12.75">
      <c r="A14" s="21" t="s">
        <v>237</v>
      </c>
      <c r="B14" s="21" t="s">
        <v>238</v>
      </c>
      <c r="D14" s="25">
        <v>9284</v>
      </c>
      <c r="F14" s="26">
        <f t="shared" si="0"/>
        <v>0.025324466314968277</v>
      </c>
      <c r="H14" s="25">
        <v>107853993</v>
      </c>
      <c r="J14" s="26">
        <f t="shared" si="1"/>
        <v>0.02535398497436489</v>
      </c>
    </row>
    <row r="15" spans="1:10" ht="12.75">
      <c r="A15" s="21" t="s">
        <v>155</v>
      </c>
      <c r="B15" s="21" t="s">
        <v>239</v>
      </c>
      <c r="D15" s="25">
        <v>2094</v>
      </c>
      <c r="F15" s="26">
        <f t="shared" si="0"/>
        <v>0.005711916465267511</v>
      </c>
      <c r="H15" s="25">
        <v>87085175</v>
      </c>
      <c r="J15" s="26">
        <f t="shared" si="1"/>
        <v>0.020471715112484867</v>
      </c>
    </row>
    <row r="16" spans="1:10" ht="12.75">
      <c r="A16" s="21" t="s">
        <v>215</v>
      </c>
      <c r="B16" s="21" t="s">
        <v>240</v>
      </c>
      <c r="D16" s="25">
        <v>1542</v>
      </c>
      <c r="F16" s="26">
        <f t="shared" si="0"/>
        <v>0.004206196365540832</v>
      </c>
      <c r="H16" s="25">
        <v>74407358</v>
      </c>
      <c r="J16" s="26">
        <f t="shared" si="1"/>
        <v>0.017491452882177384</v>
      </c>
    </row>
    <row r="17" spans="1:10" ht="12.75">
      <c r="A17" s="21" t="s">
        <v>133</v>
      </c>
      <c r="B17" s="21" t="s">
        <v>241</v>
      </c>
      <c r="D17" s="25">
        <v>3702</v>
      </c>
      <c r="F17" s="26">
        <f t="shared" si="0"/>
        <v>0.010098144581862619</v>
      </c>
      <c r="H17" s="25">
        <v>65991243</v>
      </c>
      <c r="J17" s="26">
        <f t="shared" si="1"/>
        <v>0.015513018451358239</v>
      </c>
    </row>
    <row r="18" spans="1:10" ht="12.75">
      <c r="A18" s="21" t="s">
        <v>2</v>
      </c>
      <c r="B18" s="21" t="s">
        <v>242</v>
      </c>
      <c r="D18" s="25">
        <v>635</v>
      </c>
      <c r="F18" s="26">
        <f t="shared" si="0"/>
        <v>0.0017321236654464515</v>
      </c>
      <c r="H18" s="25">
        <v>48273975</v>
      </c>
      <c r="J18" s="26">
        <f t="shared" si="1"/>
        <v>0.011348097578574272</v>
      </c>
    </row>
    <row r="19" spans="1:10" ht="12.75">
      <c r="A19" s="21" t="s">
        <v>163</v>
      </c>
      <c r="B19" s="21" t="s">
        <v>243</v>
      </c>
      <c r="D19" s="25">
        <v>2125</v>
      </c>
      <c r="F19" s="26">
        <f t="shared" si="0"/>
        <v>0.005796476833186944</v>
      </c>
      <c r="H19" s="25">
        <v>47550135</v>
      </c>
      <c r="J19" s="26">
        <f t="shared" si="1"/>
        <v>0.011177939497511438</v>
      </c>
    </row>
    <row r="20" spans="1:10" ht="12.75">
      <c r="A20" s="21" t="s">
        <v>0</v>
      </c>
      <c r="B20" s="21" t="s">
        <v>244</v>
      </c>
      <c r="D20" s="25">
        <v>6310</v>
      </c>
      <c r="F20" s="26">
        <f t="shared" si="0"/>
        <v>0.017212126502310406</v>
      </c>
      <c r="H20" s="25">
        <v>46874591</v>
      </c>
      <c r="J20" s="26">
        <f t="shared" si="1"/>
        <v>0.011019134691596441</v>
      </c>
    </row>
    <row r="21" spans="1:10" ht="12.75">
      <c r="A21" s="21" t="s">
        <v>121</v>
      </c>
      <c r="B21" s="21" t="s">
        <v>245</v>
      </c>
      <c r="D21" s="25">
        <v>2951</v>
      </c>
      <c r="F21" s="26">
        <f t="shared" si="0"/>
        <v>0.008049601475169256</v>
      </c>
      <c r="H21" s="25">
        <v>39307890</v>
      </c>
      <c r="J21" s="26">
        <f t="shared" si="1"/>
        <v>0.009240377891562975</v>
      </c>
    </row>
    <row r="22" spans="1:10" ht="12.75">
      <c r="A22" s="21" t="s">
        <v>22</v>
      </c>
      <c r="B22" s="21" t="s">
        <v>246</v>
      </c>
      <c r="D22" s="25">
        <v>2195</v>
      </c>
      <c r="F22" s="26">
        <f t="shared" si="0"/>
        <v>0.005987419599456632</v>
      </c>
      <c r="H22" s="25">
        <v>32184219</v>
      </c>
      <c r="J22" s="26">
        <f t="shared" si="1"/>
        <v>0.007565767221410792</v>
      </c>
    </row>
    <row r="23" spans="1:10" ht="12.75">
      <c r="A23" s="21" t="s">
        <v>219</v>
      </c>
      <c r="B23" s="21" t="s">
        <v>247</v>
      </c>
      <c r="D23" s="25">
        <v>1529</v>
      </c>
      <c r="F23" s="26">
        <f t="shared" si="0"/>
        <v>0.004170735566090747</v>
      </c>
      <c r="H23" s="25">
        <v>29922780</v>
      </c>
      <c r="J23" s="26">
        <f t="shared" si="1"/>
        <v>0.007034155096244108</v>
      </c>
    </row>
    <row r="24" spans="1:10" ht="12.75">
      <c r="A24" s="21" t="s">
        <v>157</v>
      </c>
      <c r="B24" s="21" t="s">
        <v>248</v>
      </c>
      <c r="D24" s="25">
        <v>752</v>
      </c>
      <c r="F24" s="26">
        <f t="shared" si="0"/>
        <v>0.002051270860497215</v>
      </c>
      <c r="H24" s="25">
        <v>29316457</v>
      </c>
      <c r="J24" s="26">
        <f t="shared" si="1"/>
        <v>0.006891622550123057</v>
      </c>
    </row>
    <row r="25" spans="1:10" ht="12.75">
      <c r="A25" s="21" t="s">
        <v>249</v>
      </c>
      <c r="B25" s="21" t="s">
        <v>250</v>
      </c>
      <c r="D25" s="25">
        <v>14748</v>
      </c>
      <c r="F25" s="26">
        <f t="shared" si="0"/>
        <v>0.04022891309921932</v>
      </c>
      <c r="H25" s="25">
        <v>27703842</v>
      </c>
      <c r="J25" s="26">
        <f t="shared" si="1"/>
        <v>0.00651253397544752</v>
      </c>
    </row>
    <row r="26" spans="1:10" ht="12.75">
      <c r="A26" s="21" t="s">
        <v>209</v>
      </c>
      <c r="B26" s="21" t="s">
        <v>251</v>
      </c>
      <c r="D26" s="25">
        <v>1652</v>
      </c>
      <c r="F26" s="26">
        <f t="shared" si="0"/>
        <v>0.0045062492839646265</v>
      </c>
      <c r="H26" s="25">
        <v>25129269</v>
      </c>
      <c r="J26" s="26">
        <f t="shared" si="1"/>
        <v>0.005907311272590283</v>
      </c>
    </row>
    <row r="27" spans="1:10" ht="12.75">
      <c r="A27" s="21" t="s">
        <v>114</v>
      </c>
      <c r="B27" s="21" t="s">
        <v>252</v>
      </c>
      <c r="D27" s="25">
        <v>93</v>
      </c>
      <c r="F27" s="26">
        <f t="shared" si="0"/>
        <v>0.00025368110375829917</v>
      </c>
      <c r="H27" s="25">
        <v>17809421</v>
      </c>
      <c r="J27" s="26">
        <f t="shared" si="1"/>
        <v>0.004186583916611586</v>
      </c>
    </row>
    <row r="28" spans="1:10" ht="12.75">
      <c r="A28" s="21" t="s">
        <v>100</v>
      </c>
      <c r="B28" s="21" t="s">
        <v>253</v>
      </c>
      <c r="D28" s="25">
        <v>8215</v>
      </c>
      <c r="F28" s="26">
        <f t="shared" si="0"/>
        <v>0.022408497498649763</v>
      </c>
      <c r="H28" s="25">
        <v>15485075</v>
      </c>
      <c r="J28" s="26">
        <f t="shared" si="1"/>
        <v>0.003640183807352533</v>
      </c>
    </row>
    <row r="29" spans="1:10" ht="12.75">
      <c r="A29" s="21" t="s">
        <v>186</v>
      </c>
      <c r="B29" s="21" t="s">
        <v>254</v>
      </c>
      <c r="D29" s="25">
        <v>1837</v>
      </c>
      <c r="F29" s="26">
        <f t="shared" si="0"/>
        <v>0.005010883737677372</v>
      </c>
      <c r="H29" s="25">
        <v>12011059</v>
      </c>
      <c r="J29" s="26">
        <f t="shared" si="1"/>
        <v>0.0028235228102515423</v>
      </c>
    </row>
    <row r="30" spans="1:10" ht="12.75">
      <c r="A30" s="21" t="s">
        <v>15</v>
      </c>
      <c r="B30" s="21" t="s">
        <v>255</v>
      </c>
      <c r="D30" s="25">
        <v>457</v>
      </c>
      <c r="F30" s="26">
        <f t="shared" si="0"/>
        <v>0.0012465834883606745</v>
      </c>
      <c r="H30" s="25">
        <v>6871931</v>
      </c>
      <c r="J30" s="26">
        <f t="shared" si="1"/>
        <v>0.0016154324051671624</v>
      </c>
    </row>
    <row r="31" spans="1:10" ht="12.75">
      <c r="A31" s="21" t="s">
        <v>256</v>
      </c>
      <c r="B31" s="21" t="s">
        <v>257</v>
      </c>
      <c r="D31" s="25">
        <v>772</v>
      </c>
      <c r="F31" s="26">
        <f t="shared" si="0"/>
        <v>0.0021058259365742686</v>
      </c>
      <c r="H31" s="25">
        <v>6045638</v>
      </c>
      <c r="J31" s="26">
        <f t="shared" si="1"/>
        <v>0.0014211899879538945</v>
      </c>
    </row>
    <row r="32" spans="1:10" ht="12.75">
      <c r="A32" s="21" t="s">
        <v>188</v>
      </c>
      <c r="B32" s="21" t="s">
        <v>258</v>
      </c>
      <c r="D32" s="25">
        <v>843</v>
      </c>
      <c r="F32" s="26">
        <f t="shared" si="0"/>
        <v>0.002299496456647809</v>
      </c>
      <c r="H32" s="25">
        <v>5675943</v>
      </c>
      <c r="J32" s="26">
        <f t="shared" si="1"/>
        <v>0.0013342832243341382</v>
      </c>
    </row>
    <row r="33" spans="1:10" ht="12.75">
      <c r="A33" s="21" t="s">
        <v>259</v>
      </c>
      <c r="B33" s="21" t="s">
        <v>260</v>
      </c>
      <c r="D33" s="25">
        <v>1311</v>
      </c>
      <c r="F33" s="26">
        <f t="shared" si="0"/>
        <v>0.003576085236850863</v>
      </c>
      <c r="H33" s="25">
        <v>5574320</v>
      </c>
      <c r="J33" s="26">
        <f t="shared" si="1"/>
        <v>0.0013103940020310764</v>
      </c>
    </row>
    <row r="34" spans="1:10" ht="12.75">
      <c r="A34" s="21" t="s">
        <v>135</v>
      </c>
      <c r="B34" s="21" t="s">
        <v>261</v>
      </c>
      <c r="D34" s="25">
        <v>333</v>
      </c>
      <c r="F34" s="26">
        <f t="shared" si="0"/>
        <v>0.0009083420166829423</v>
      </c>
      <c r="H34" s="25">
        <v>5341198</v>
      </c>
      <c r="J34" s="26">
        <f t="shared" si="1"/>
        <v>0.0012555923992272388</v>
      </c>
    </row>
    <row r="35" spans="1:10" ht="12.75">
      <c r="A35" s="21" t="s">
        <v>194</v>
      </c>
      <c r="B35" s="21" t="s">
        <v>262</v>
      </c>
      <c r="D35" s="25">
        <v>187</v>
      </c>
      <c r="F35" s="26">
        <f t="shared" si="0"/>
        <v>0.0005100899613204511</v>
      </c>
      <c r="H35" s="25">
        <v>4893773</v>
      </c>
      <c r="J35" s="26">
        <f t="shared" si="1"/>
        <v>0.0011504131062625804</v>
      </c>
    </row>
    <row r="36" spans="1:10" ht="12.75">
      <c r="A36" s="21" t="s">
        <v>108</v>
      </c>
      <c r="B36" s="21" t="s">
        <v>263</v>
      </c>
      <c r="D36" s="25">
        <v>498</v>
      </c>
      <c r="F36" s="26">
        <f t="shared" si="0"/>
        <v>0.0013584213943186344</v>
      </c>
      <c r="H36" s="25">
        <v>3311594</v>
      </c>
      <c r="J36" s="26">
        <f t="shared" si="1"/>
        <v>0.0007784793328625017</v>
      </c>
    </row>
    <row r="37" spans="1:10" ht="12.75">
      <c r="A37" s="21" t="s">
        <v>131</v>
      </c>
      <c r="B37" s="21" t="s">
        <v>264</v>
      </c>
      <c r="D37" s="25">
        <v>2316</v>
      </c>
      <c r="F37" s="26">
        <f t="shared" si="0"/>
        <v>0.0063174778097228055</v>
      </c>
      <c r="H37" s="25">
        <v>3146301</v>
      </c>
      <c r="J37" s="26">
        <f t="shared" si="1"/>
        <v>0.0007396227627736437</v>
      </c>
    </row>
    <row r="38" spans="1:10" ht="12.75">
      <c r="A38" s="21" t="s">
        <v>93</v>
      </c>
      <c r="B38" s="21" t="s">
        <v>265</v>
      </c>
      <c r="D38" s="25">
        <v>192</v>
      </c>
      <c r="F38" s="26">
        <f t="shared" si="0"/>
        <v>0.0005237287303397145</v>
      </c>
      <c r="H38" s="25">
        <v>1842252</v>
      </c>
      <c r="J38" s="26">
        <f t="shared" si="1"/>
        <v>0.00043307093439733536</v>
      </c>
    </row>
    <row r="39" spans="1:10" ht="12.75">
      <c r="A39" s="21" t="s">
        <v>182</v>
      </c>
      <c r="B39" s="21" t="s">
        <v>266</v>
      </c>
      <c r="D39" s="25">
        <v>348</v>
      </c>
      <c r="F39" s="26">
        <f t="shared" si="0"/>
        <v>0.0009492583237407325</v>
      </c>
      <c r="H39" s="25">
        <v>1352665</v>
      </c>
      <c r="J39" s="26">
        <f t="shared" si="1"/>
        <v>0.0003179803281400002</v>
      </c>
    </row>
    <row r="40" spans="1:10" ht="12.75">
      <c r="A40" s="21" t="s">
        <v>125</v>
      </c>
      <c r="B40" s="21" t="s">
        <v>267</v>
      </c>
      <c r="D40" s="25">
        <v>94</v>
      </c>
      <c r="F40" s="26">
        <f t="shared" si="0"/>
        <v>0.0002564088575621519</v>
      </c>
      <c r="H40" s="25">
        <v>894189</v>
      </c>
      <c r="J40" s="26">
        <f t="shared" si="1"/>
        <v>0.0002102032000821923</v>
      </c>
    </row>
    <row r="41" spans="1:10" ht="12.75">
      <c r="A41" s="21" t="s">
        <v>268</v>
      </c>
      <c r="B41" s="21" t="s">
        <v>269</v>
      </c>
      <c r="D41" s="25">
        <v>276</v>
      </c>
      <c r="F41" s="26">
        <f t="shared" si="0"/>
        <v>0.0007528600498633395</v>
      </c>
      <c r="H41" s="25">
        <v>880961</v>
      </c>
      <c r="J41" s="26">
        <f t="shared" si="1"/>
        <v>0.00020709360252430773</v>
      </c>
    </row>
    <row r="42" spans="1:10" ht="12.75">
      <c r="A42" s="21" t="s">
        <v>270</v>
      </c>
      <c r="B42" s="21" t="s">
        <v>271</v>
      </c>
      <c r="D42" s="25">
        <v>150</v>
      </c>
      <c r="F42" s="26">
        <f t="shared" si="0"/>
        <v>0.0004091630705779019</v>
      </c>
      <c r="H42" s="25">
        <v>777679</v>
      </c>
      <c r="J42" s="26">
        <f t="shared" si="1"/>
        <v>0.00018281438760342524</v>
      </c>
    </row>
    <row r="43" spans="1:10" ht="12.75">
      <c r="A43" s="21" t="s">
        <v>159</v>
      </c>
      <c r="B43" s="21" t="s">
        <v>272</v>
      </c>
      <c r="D43" s="25">
        <v>156</v>
      </c>
      <c r="F43" s="26">
        <f t="shared" si="0"/>
        <v>0.000425529593401018</v>
      </c>
      <c r="H43" s="25">
        <v>652650</v>
      </c>
      <c r="J43" s="26">
        <f t="shared" si="1"/>
        <v>0.00015342295480445721</v>
      </c>
    </row>
    <row r="44" spans="1:10" ht="12.75">
      <c r="A44" s="21" t="s">
        <v>273</v>
      </c>
      <c r="B44" s="21" t="s">
        <v>274</v>
      </c>
      <c r="D44" s="25">
        <v>693</v>
      </c>
      <c r="F44" s="26">
        <f t="shared" si="0"/>
        <v>0.0018903333860699068</v>
      </c>
      <c r="H44" s="25">
        <v>632086</v>
      </c>
      <c r="J44" s="26">
        <f t="shared" si="1"/>
        <v>0.0001485888329281087</v>
      </c>
    </row>
    <row r="45" spans="1:10" ht="12.75">
      <c r="A45" s="21" t="s">
        <v>91</v>
      </c>
      <c r="B45" s="21" t="s">
        <v>275</v>
      </c>
      <c r="D45" s="25">
        <v>70</v>
      </c>
      <c r="F45" s="26">
        <f t="shared" si="0"/>
        <v>0.00019094276626968756</v>
      </c>
      <c r="H45" s="25">
        <v>552021</v>
      </c>
      <c r="J45" s="26">
        <f t="shared" si="1"/>
        <v>0.0001297673989643933</v>
      </c>
    </row>
    <row r="46" spans="1:10" ht="12.75">
      <c r="A46" s="21" t="s">
        <v>14</v>
      </c>
      <c r="B46" s="21" t="s">
        <v>276</v>
      </c>
      <c r="D46" s="25">
        <v>21</v>
      </c>
      <c r="F46" s="26">
        <f t="shared" si="0"/>
        <v>5.728282988090627E-05</v>
      </c>
      <c r="H46" s="25">
        <v>501578</v>
      </c>
      <c r="J46" s="26">
        <f t="shared" si="1"/>
        <v>0.00011790941365955726</v>
      </c>
    </row>
    <row r="47" spans="1:10" ht="12.75">
      <c r="A47" s="21" t="s">
        <v>1</v>
      </c>
      <c r="B47" s="21" t="s">
        <v>277</v>
      </c>
      <c r="D47" s="25">
        <v>62</v>
      </c>
      <c r="F47" s="26">
        <f t="shared" si="0"/>
        <v>0.00016912073583886614</v>
      </c>
      <c r="H47" s="25">
        <v>399795</v>
      </c>
      <c r="J47" s="26">
        <f t="shared" si="1"/>
        <v>9.398257904856811E-05</v>
      </c>
    </row>
    <row r="48" spans="1:10" ht="12.75">
      <c r="A48" s="21" t="s">
        <v>278</v>
      </c>
      <c r="B48" s="21" t="s">
        <v>279</v>
      </c>
      <c r="D48" s="25">
        <v>24</v>
      </c>
      <c r="F48" s="26">
        <f t="shared" si="0"/>
        <v>6.546609129246431E-05</v>
      </c>
      <c r="H48" s="25">
        <v>196375</v>
      </c>
      <c r="J48" s="26">
        <f t="shared" si="1"/>
        <v>4.6163231057573416E-05</v>
      </c>
    </row>
    <row r="49" spans="1:10" ht="12.75">
      <c r="A49" s="21" t="s">
        <v>129</v>
      </c>
      <c r="B49" s="21" t="s">
        <v>280</v>
      </c>
      <c r="D49" s="25">
        <v>29</v>
      </c>
      <c r="F49" s="26">
        <f t="shared" si="0"/>
        <v>7.910486031172771E-05</v>
      </c>
      <c r="H49" s="25">
        <v>179879</v>
      </c>
      <c r="J49" s="26">
        <f t="shared" si="1"/>
        <v>4.2285402110274974E-05</v>
      </c>
    </row>
    <row r="50" spans="1:10" ht="12.75">
      <c r="A50" s="21" t="s">
        <v>211</v>
      </c>
      <c r="B50" s="21" t="s">
        <v>281</v>
      </c>
      <c r="D50" s="25">
        <v>13</v>
      </c>
      <c r="F50" s="26">
        <f t="shared" si="0"/>
        <v>3.5460799450084836E-05</v>
      </c>
      <c r="H50" s="25">
        <v>111439</v>
      </c>
      <c r="J50" s="26">
        <f t="shared" si="1"/>
        <v>2.6196737394398084E-05</v>
      </c>
    </row>
    <row r="51" spans="1:10" ht="12.75">
      <c r="A51" s="21" t="s">
        <v>152</v>
      </c>
      <c r="B51" s="21" t="s">
        <v>282</v>
      </c>
      <c r="D51" s="25">
        <v>17</v>
      </c>
      <c r="F51" s="26">
        <f t="shared" si="0"/>
        <v>4.637181466549555E-05</v>
      </c>
      <c r="H51" s="25">
        <v>97963</v>
      </c>
      <c r="J51" s="26">
        <f t="shared" si="1"/>
        <v>2.3028840759226298E-05</v>
      </c>
    </row>
    <row r="52" spans="1:10" ht="12.75">
      <c r="A52" s="21" t="s">
        <v>18</v>
      </c>
      <c r="B52" s="21" t="s">
        <v>283</v>
      </c>
      <c r="D52" s="25">
        <v>26</v>
      </c>
      <c r="F52" s="26">
        <f t="shared" si="0"/>
        <v>7.092159890016967E-05</v>
      </c>
      <c r="H52" s="25">
        <v>78425</v>
      </c>
      <c r="J52" s="26">
        <f t="shared" si="1"/>
        <v>1.8435907807461208E-05</v>
      </c>
    </row>
    <row r="53" spans="1:10" ht="12.75">
      <c r="A53" s="21" t="s">
        <v>190</v>
      </c>
      <c r="B53" s="21" t="s">
        <v>284</v>
      </c>
      <c r="D53" s="25">
        <v>14</v>
      </c>
      <c r="F53" s="26">
        <f t="shared" si="0"/>
        <v>3.818855325393751E-05</v>
      </c>
      <c r="H53" s="25">
        <v>73258</v>
      </c>
      <c r="J53" s="26">
        <f t="shared" si="1"/>
        <v>1.7221265338335904E-05</v>
      </c>
    </row>
    <row r="54" spans="1:10" ht="12.75">
      <c r="A54" s="21" t="s">
        <v>13</v>
      </c>
      <c r="B54" s="21" t="s">
        <v>285</v>
      </c>
      <c r="D54" s="25">
        <v>8</v>
      </c>
      <c r="F54" s="26">
        <f t="shared" si="0"/>
        <v>2.1822030430821436E-05</v>
      </c>
      <c r="H54" s="25">
        <v>54974</v>
      </c>
      <c r="J54" s="26">
        <f t="shared" si="1"/>
        <v>1.2923118849950558E-05</v>
      </c>
    </row>
    <row r="55" spans="1:10" ht="12.75">
      <c r="A55" s="21" t="s">
        <v>106</v>
      </c>
      <c r="B55" s="21" t="s">
        <v>286</v>
      </c>
      <c r="D55" s="25">
        <v>14</v>
      </c>
      <c r="F55" s="26">
        <f t="shared" si="0"/>
        <v>3.818855325393751E-05</v>
      </c>
      <c r="H55" s="25">
        <v>48296</v>
      </c>
      <c r="J55" s="26">
        <f t="shared" si="1"/>
        <v>1.135327514783738E-05</v>
      </c>
    </row>
    <row r="56" spans="1:10" ht="12.75">
      <c r="A56" s="21" t="s">
        <v>287</v>
      </c>
      <c r="B56" s="21" t="s">
        <v>288</v>
      </c>
      <c r="D56" s="25">
        <v>1</v>
      </c>
      <c r="F56" s="26">
        <f t="shared" si="0"/>
        <v>2.7277538038526795E-06</v>
      </c>
      <c r="H56" s="25">
        <v>37280</v>
      </c>
      <c r="J56" s="26">
        <f t="shared" si="1"/>
        <v>8.76366774704691E-06</v>
      </c>
    </row>
    <row r="57" spans="1:10" ht="12.75">
      <c r="A57" s="21" t="s">
        <v>150</v>
      </c>
      <c r="B57" s="21" t="s">
        <v>289</v>
      </c>
      <c r="D57" s="25">
        <v>9</v>
      </c>
      <c r="F57" s="26">
        <f t="shared" si="0"/>
        <v>2.4549784234674116E-05</v>
      </c>
      <c r="H57" s="25">
        <v>31487</v>
      </c>
      <c r="J57" s="26">
        <f t="shared" si="1"/>
        <v>7.401867123156278E-06</v>
      </c>
    </row>
    <row r="58" spans="1:10" ht="12.75">
      <c r="A58" s="21" t="s">
        <v>16</v>
      </c>
      <c r="B58" s="21" t="s">
        <v>290</v>
      </c>
      <c r="D58" s="25">
        <v>1</v>
      </c>
      <c r="F58" s="26">
        <f t="shared" si="0"/>
        <v>2.7277538038526795E-06</v>
      </c>
      <c r="H58" s="25">
        <v>17139</v>
      </c>
      <c r="J58" s="26">
        <f t="shared" si="1"/>
        <v>4.028983409781035E-06</v>
      </c>
    </row>
    <row r="59" spans="1:10" ht="12.75">
      <c r="A59" s="21" t="s">
        <v>291</v>
      </c>
      <c r="B59" s="21" t="s">
        <v>292</v>
      </c>
      <c r="D59" s="25">
        <v>1</v>
      </c>
      <c r="F59" s="26">
        <f t="shared" si="0"/>
        <v>2.7277538038526795E-06</v>
      </c>
      <c r="H59" s="25">
        <v>10951</v>
      </c>
      <c r="J59" s="26">
        <f t="shared" si="1"/>
        <v>2.5743274006950294E-06</v>
      </c>
    </row>
    <row r="60" ht="6" customHeight="1"/>
    <row r="61" spans="2:10" ht="12.75">
      <c r="B61" s="21" t="s">
        <v>69</v>
      </c>
      <c r="D61" s="25">
        <f>SUM(D6:D59)</f>
        <v>366602</v>
      </c>
      <c r="F61" s="26">
        <f>SUM(F6:F59)</f>
        <v>1</v>
      </c>
      <c r="H61" s="25">
        <f>SUM(H6:H59)</f>
        <v>4253926675</v>
      </c>
      <c r="J61" s="26">
        <f>SUM(J6:J59)</f>
        <v>0.9999999999999998</v>
      </c>
    </row>
    <row r="63" spans="1:10" ht="15" customHeight="1">
      <c r="A63" s="50" t="s">
        <v>85</v>
      </c>
      <c r="B63" s="170" t="s">
        <v>86</v>
      </c>
      <c r="C63" s="170"/>
      <c r="D63" s="170"/>
      <c r="E63" s="170"/>
      <c r="F63" s="170"/>
      <c r="G63" s="170"/>
      <c r="H63" s="170"/>
      <c r="I63" s="170"/>
      <c r="J63" s="170"/>
    </row>
  </sheetData>
  <sheetProtection/>
  <mergeCells count="3">
    <mergeCell ref="C4:D4"/>
    <mergeCell ref="C5:D5"/>
    <mergeCell ref="B63:J6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65"/>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295</v>
      </c>
      <c r="B1" s="48"/>
      <c r="C1" s="48"/>
      <c r="D1" s="48"/>
      <c r="E1" s="48"/>
      <c r="F1" s="48"/>
      <c r="G1" s="48"/>
      <c r="H1" s="48"/>
      <c r="I1" s="48"/>
      <c r="J1" s="48" t="s">
        <v>503</v>
      </c>
    </row>
    <row r="3" ht="12.75">
      <c r="J3" s="23" t="s">
        <v>78</v>
      </c>
    </row>
    <row r="4" spans="3:10" ht="12.75">
      <c r="C4" s="162" t="s">
        <v>79</v>
      </c>
      <c r="D4" s="162"/>
      <c r="F4" s="23" t="s">
        <v>78</v>
      </c>
      <c r="H4" s="23" t="s">
        <v>31</v>
      </c>
      <c r="J4" s="23" t="s">
        <v>80</v>
      </c>
    </row>
    <row r="5" spans="1:10" ht="12.75">
      <c r="A5" s="49" t="s">
        <v>293</v>
      </c>
      <c r="B5" s="22"/>
      <c r="C5" s="163" t="s">
        <v>82</v>
      </c>
      <c r="D5" s="163"/>
      <c r="E5" s="22"/>
      <c r="F5" s="24" t="s">
        <v>82</v>
      </c>
      <c r="G5" s="22"/>
      <c r="H5" s="24" t="s">
        <v>83</v>
      </c>
      <c r="I5" s="22"/>
      <c r="J5" s="24" t="s">
        <v>84</v>
      </c>
    </row>
    <row r="6" spans="1:10" ht="16.5" customHeight="1">
      <c r="A6" s="21" t="s">
        <v>268</v>
      </c>
      <c r="B6" s="21" t="s">
        <v>296</v>
      </c>
      <c r="D6" s="25">
        <v>48172</v>
      </c>
      <c r="F6" s="26">
        <f>D6/$D$62</f>
        <v>0.1315193858133141</v>
      </c>
      <c r="H6" s="25">
        <v>614154479</v>
      </c>
      <c r="J6" s="26">
        <f>H6/$H$62</f>
        <v>0.14462941025754447</v>
      </c>
    </row>
    <row r="7" spans="1:10" ht="12.75">
      <c r="A7" s="21" t="s">
        <v>139</v>
      </c>
      <c r="B7" s="21" t="s">
        <v>297</v>
      </c>
      <c r="D7" s="25">
        <v>33405</v>
      </c>
      <c r="F7" s="26">
        <f aca="true" t="shared" si="0" ref="F7:F60">D7/$D$62</f>
        <v>0.09120246373606572</v>
      </c>
      <c r="H7" s="25">
        <v>552840651</v>
      </c>
      <c r="J7" s="26">
        <f aca="true" t="shared" si="1" ref="J7:J60">H7/$H$62</f>
        <v>0.13019040006142651</v>
      </c>
    </row>
    <row r="8" spans="1:10" ht="12.75">
      <c r="A8" s="21" t="s">
        <v>298</v>
      </c>
      <c r="B8" s="21" t="s">
        <v>299</v>
      </c>
      <c r="D8" s="25">
        <v>21821</v>
      </c>
      <c r="F8" s="26">
        <f t="shared" si="0"/>
        <v>0.05957578090659153</v>
      </c>
      <c r="H8" s="25">
        <v>408231329</v>
      </c>
      <c r="J8" s="26">
        <f t="shared" si="1"/>
        <v>0.0961358394032385</v>
      </c>
    </row>
    <row r="9" spans="1:10" ht="12.75">
      <c r="A9" s="21" t="s">
        <v>108</v>
      </c>
      <c r="B9" s="21" t="s">
        <v>300</v>
      </c>
      <c r="D9" s="25">
        <v>23542</v>
      </c>
      <c r="F9" s="26">
        <f t="shared" si="0"/>
        <v>0.06427446194505192</v>
      </c>
      <c r="H9" s="25">
        <v>395291643</v>
      </c>
      <c r="J9" s="26">
        <f t="shared" si="1"/>
        <v>0.09308862698504526</v>
      </c>
    </row>
    <row r="10" spans="1:10" ht="12.75">
      <c r="A10" s="21" t="s">
        <v>22</v>
      </c>
      <c r="B10" s="21" t="s">
        <v>301</v>
      </c>
      <c r="D10" s="25">
        <v>15838</v>
      </c>
      <c r="F10" s="26">
        <f t="shared" si="0"/>
        <v>0.04324097053290851</v>
      </c>
      <c r="H10" s="25">
        <v>161063984</v>
      </c>
      <c r="J10" s="26">
        <f t="shared" si="1"/>
        <v>0.037929527205565784</v>
      </c>
    </row>
    <row r="11" spans="1:10" ht="12.75">
      <c r="A11" s="21" t="s">
        <v>259</v>
      </c>
      <c r="B11" s="21" t="s">
        <v>302</v>
      </c>
      <c r="D11" s="25">
        <v>35421</v>
      </c>
      <c r="F11" s="26">
        <f t="shared" si="0"/>
        <v>0.09670655494672006</v>
      </c>
      <c r="H11" s="25">
        <v>142249761</v>
      </c>
      <c r="J11" s="26">
        <f t="shared" si="1"/>
        <v>0.03349889929355485</v>
      </c>
    </row>
    <row r="12" spans="1:10" ht="12.75">
      <c r="A12" s="21" t="s">
        <v>303</v>
      </c>
      <c r="B12" s="21" t="s">
        <v>304</v>
      </c>
      <c r="D12" s="25">
        <v>23240</v>
      </c>
      <c r="F12" s="26">
        <f t="shared" si="0"/>
        <v>0.06344994034504318</v>
      </c>
      <c r="H12" s="25">
        <v>140991343</v>
      </c>
      <c r="J12" s="26">
        <f t="shared" si="1"/>
        <v>0.03320254998825657</v>
      </c>
    </row>
    <row r="13" spans="1:10" ht="12.75">
      <c r="A13" s="21" t="s">
        <v>114</v>
      </c>
      <c r="B13" s="21" t="s">
        <v>305</v>
      </c>
      <c r="D13" s="25">
        <v>13314</v>
      </c>
      <c r="F13" s="26">
        <f t="shared" si="0"/>
        <v>0.03634993570369642</v>
      </c>
      <c r="H13" s="25">
        <v>131443192</v>
      </c>
      <c r="J13" s="26">
        <f t="shared" si="1"/>
        <v>0.03095402214160061</v>
      </c>
    </row>
    <row r="14" spans="1:10" ht="12.75">
      <c r="A14" s="21" t="s">
        <v>123</v>
      </c>
      <c r="B14" s="21" t="s">
        <v>306</v>
      </c>
      <c r="D14" s="25">
        <v>5767</v>
      </c>
      <c r="F14" s="26">
        <f t="shared" si="0"/>
        <v>0.015745086315398622</v>
      </c>
      <c r="H14" s="25">
        <v>110095124</v>
      </c>
      <c r="J14" s="26">
        <f t="shared" si="1"/>
        <v>0.02592669010942967</v>
      </c>
    </row>
    <row r="15" spans="1:10" ht="12.75">
      <c r="A15" s="21" t="s">
        <v>18</v>
      </c>
      <c r="B15" s="21" t="s">
        <v>307</v>
      </c>
      <c r="D15" s="25">
        <v>6840</v>
      </c>
      <c r="F15" s="26">
        <f t="shared" si="0"/>
        <v>0.018674595179005823</v>
      </c>
      <c r="H15" s="25">
        <v>104196308</v>
      </c>
      <c r="J15" s="26">
        <f t="shared" si="1"/>
        <v>0.024537557068037705</v>
      </c>
    </row>
    <row r="16" spans="1:10" ht="12.75">
      <c r="A16" s="21" t="s">
        <v>127</v>
      </c>
      <c r="B16" s="21" t="s">
        <v>308</v>
      </c>
      <c r="D16" s="25">
        <v>10796</v>
      </c>
      <c r="F16" s="26">
        <f t="shared" si="0"/>
        <v>0.029475282098325565</v>
      </c>
      <c r="H16" s="25">
        <v>90785122</v>
      </c>
      <c r="J16" s="26">
        <f t="shared" si="1"/>
        <v>0.021379309447353598</v>
      </c>
    </row>
    <row r="17" spans="1:10" ht="12.75">
      <c r="A17" s="21" t="s">
        <v>88</v>
      </c>
      <c r="B17" s="21" t="s">
        <v>309</v>
      </c>
      <c r="D17" s="25">
        <v>11085</v>
      </c>
      <c r="F17" s="26">
        <f t="shared" si="0"/>
        <v>0.0302643110466783</v>
      </c>
      <c r="H17" s="25">
        <v>89498695</v>
      </c>
      <c r="J17" s="26">
        <f t="shared" si="1"/>
        <v>0.02107636420358964</v>
      </c>
    </row>
    <row r="18" spans="1:10" ht="12.75">
      <c r="A18" s="21" t="s">
        <v>182</v>
      </c>
      <c r="B18" s="21" t="s">
        <v>310</v>
      </c>
      <c r="D18" s="25">
        <v>7282</v>
      </c>
      <c r="F18" s="26">
        <f t="shared" si="0"/>
        <v>0.01988134533531</v>
      </c>
      <c r="H18" s="25">
        <v>82813843</v>
      </c>
      <c r="J18" s="26">
        <f t="shared" si="1"/>
        <v>0.019502124764689502</v>
      </c>
    </row>
    <row r="19" spans="1:10" ht="12.75">
      <c r="A19" s="21" t="s">
        <v>129</v>
      </c>
      <c r="B19" s="21" t="s">
        <v>311</v>
      </c>
      <c r="D19" s="25">
        <v>5910</v>
      </c>
      <c r="F19" s="26">
        <f t="shared" si="0"/>
        <v>0.01613550548361468</v>
      </c>
      <c r="H19" s="25">
        <v>77832375</v>
      </c>
      <c r="J19" s="26">
        <f t="shared" si="1"/>
        <v>0.01832902124807926</v>
      </c>
    </row>
    <row r="20" spans="1:10" ht="12.75">
      <c r="A20" s="21" t="s">
        <v>141</v>
      </c>
      <c r="B20" s="21" t="s">
        <v>312</v>
      </c>
      <c r="D20" s="25">
        <v>1411</v>
      </c>
      <c r="F20" s="26">
        <f t="shared" si="0"/>
        <v>0.003852317806663336</v>
      </c>
      <c r="H20" s="25">
        <v>75815577</v>
      </c>
      <c r="J20" s="26">
        <f t="shared" si="1"/>
        <v>0.017854078354520075</v>
      </c>
    </row>
    <row r="21" spans="1:10" ht="12.75">
      <c r="A21" s="21" t="s">
        <v>93</v>
      </c>
      <c r="B21" s="21" t="s">
        <v>313</v>
      </c>
      <c r="D21" s="25">
        <v>4910</v>
      </c>
      <c r="F21" s="26">
        <f t="shared" si="0"/>
        <v>0.013405301510075818</v>
      </c>
      <c r="H21" s="25">
        <v>73759001</v>
      </c>
      <c r="J21" s="26">
        <f t="shared" si="1"/>
        <v>0.017369767999063365</v>
      </c>
    </row>
    <row r="22" spans="1:10" ht="12.75">
      <c r="A22" s="21" t="s">
        <v>209</v>
      </c>
      <c r="B22" s="21" t="s">
        <v>314</v>
      </c>
      <c r="D22" s="25">
        <v>6855</v>
      </c>
      <c r="F22" s="26">
        <f t="shared" si="0"/>
        <v>0.018715548238608905</v>
      </c>
      <c r="H22" s="25">
        <v>73398015</v>
      </c>
      <c r="J22" s="26">
        <f t="shared" si="1"/>
        <v>0.01728475812927256</v>
      </c>
    </row>
    <row r="23" spans="1:10" ht="12.75">
      <c r="A23" s="21" t="s">
        <v>100</v>
      </c>
      <c r="B23" s="21" t="s">
        <v>315</v>
      </c>
      <c r="D23" s="25">
        <v>4164</v>
      </c>
      <c r="F23" s="26">
        <f t="shared" si="0"/>
        <v>0.011368569345815826</v>
      </c>
      <c r="H23" s="25">
        <v>61483297</v>
      </c>
      <c r="J23" s="26">
        <f t="shared" si="1"/>
        <v>0.014478919050266267</v>
      </c>
    </row>
    <row r="24" spans="1:10" ht="12.75">
      <c r="A24" s="21" t="s">
        <v>190</v>
      </c>
      <c r="B24" s="21" t="s">
        <v>316</v>
      </c>
      <c r="D24" s="25">
        <v>5957</v>
      </c>
      <c r="F24" s="26">
        <f t="shared" si="0"/>
        <v>0.016263825070371007</v>
      </c>
      <c r="H24" s="25">
        <v>59066222</v>
      </c>
      <c r="J24" s="26">
        <f t="shared" si="1"/>
        <v>0.01390971351037106</v>
      </c>
    </row>
    <row r="25" spans="1:10" ht="12.75">
      <c r="A25" s="21" t="s">
        <v>147</v>
      </c>
      <c r="B25" s="21" t="s">
        <v>317</v>
      </c>
      <c r="D25" s="25">
        <v>6538</v>
      </c>
      <c r="F25" s="26">
        <f t="shared" si="0"/>
        <v>0.017850073578997087</v>
      </c>
      <c r="H25" s="25">
        <v>58995892</v>
      </c>
      <c r="J25" s="26">
        <f t="shared" si="1"/>
        <v>0.013893151249944375</v>
      </c>
    </row>
    <row r="26" spans="1:10" ht="12.75">
      <c r="A26" s="21" t="s">
        <v>291</v>
      </c>
      <c r="B26" s="21" t="s">
        <v>318</v>
      </c>
      <c r="D26" s="25">
        <v>3575</v>
      </c>
      <c r="F26" s="26">
        <f t="shared" si="0"/>
        <v>0.009760479205401436</v>
      </c>
      <c r="H26" s="25">
        <v>55342492</v>
      </c>
      <c r="J26" s="26">
        <f t="shared" si="1"/>
        <v>0.013032799163454237</v>
      </c>
    </row>
    <row r="27" spans="1:10" ht="12.75">
      <c r="A27" s="21" t="s">
        <v>21</v>
      </c>
      <c r="B27" s="21" t="s">
        <v>319</v>
      </c>
      <c r="D27" s="25">
        <v>3447</v>
      </c>
      <c r="F27" s="26">
        <f t="shared" si="0"/>
        <v>0.00941101309678846</v>
      </c>
      <c r="H27" s="25">
        <v>51318871</v>
      </c>
      <c r="J27" s="26">
        <f t="shared" si="1"/>
        <v>0.012085262424363108</v>
      </c>
    </row>
    <row r="28" spans="1:10" ht="12.75">
      <c r="A28" s="21" t="s">
        <v>219</v>
      </c>
      <c r="B28" s="21" t="s">
        <v>320</v>
      </c>
      <c r="D28" s="25">
        <v>3766</v>
      </c>
      <c r="F28" s="26">
        <f t="shared" si="0"/>
        <v>0.010281948164347358</v>
      </c>
      <c r="H28" s="25">
        <v>44445383</v>
      </c>
      <c r="J28" s="26">
        <f t="shared" si="1"/>
        <v>0.01046660042669931</v>
      </c>
    </row>
    <row r="29" spans="1:10" ht="12.75">
      <c r="A29" s="21" t="s">
        <v>20</v>
      </c>
      <c r="B29" s="21" t="s">
        <v>321</v>
      </c>
      <c r="D29" s="25">
        <v>4663</v>
      </c>
      <c r="F29" s="26">
        <f t="shared" si="0"/>
        <v>0.01273094112861172</v>
      </c>
      <c r="H29" s="25">
        <v>43985701</v>
      </c>
      <c r="J29" s="26">
        <f t="shared" si="1"/>
        <v>0.010358348286823589</v>
      </c>
    </row>
    <row r="30" spans="1:10" ht="12.75">
      <c r="A30" s="21" t="s">
        <v>322</v>
      </c>
      <c r="B30" s="21" t="s">
        <v>323</v>
      </c>
      <c r="D30" s="25">
        <v>2455</v>
      </c>
      <c r="F30" s="26">
        <f t="shared" si="0"/>
        <v>0.006702650755037909</v>
      </c>
      <c r="H30" s="25">
        <v>43222471</v>
      </c>
      <c r="J30" s="26">
        <f t="shared" si="1"/>
        <v>0.01017861255491034</v>
      </c>
    </row>
    <row r="31" spans="1:10" ht="12.75">
      <c r="A31" s="21" t="s">
        <v>237</v>
      </c>
      <c r="B31" s="21" t="s">
        <v>324</v>
      </c>
      <c r="D31" s="25">
        <v>10312</v>
      </c>
      <c r="F31" s="26">
        <f t="shared" si="0"/>
        <v>0.028153863375132756</v>
      </c>
      <c r="H31" s="25">
        <v>40994244</v>
      </c>
      <c r="J31" s="26">
        <f t="shared" si="1"/>
        <v>0.009653879498408544</v>
      </c>
    </row>
    <row r="32" spans="1:10" ht="12.75">
      <c r="A32" s="21" t="s">
        <v>112</v>
      </c>
      <c r="B32" s="21" t="s">
        <v>325</v>
      </c>
      <c r="D32" s="25">
        <v>2298</v>
      </c>
      <c r="F32" s="26">
        <f t="shared" si="0"/>
        <v>0.006274008731192307</v>
      </c>
      <c r="H32" s="25">
        <v>40209665</v>
      </c>
      <c r="J32" s="26">
        <f t="shared" si="1"/>
        <v>0.009469116214983147</v>
      </c>
    </row>
    <row r="33" spans="1:10" ht="12.75">
      <c r="A33" s="21" t="s">
        <v>202</v>
      </c>
      <c r="B33" s="21" t="s">
        <v>326</v>
      </c>
      <c r="D33" s="25">
        <v>2460</v>
      </c>
      <c r="F33" s="26">
        <f t="shared" si="0"/>
        <v>0.006716301774905603</v>
      </c>
      <c r="H33" s="25">
        <v>38041981</v>
      </c>
      <c r="J33" s="26">
        <f t="shared" si="1"/>
        <v>0.008958640643665666</v>
      </c>
    </row>
    <row r="34" spans="1:10" ht="12.75">
      <c r="A34" s="21" t="s">
        <v>188</v>
      </c>
      <c r="B34" s="21" t="s">
        <v>327</v>
      </c>
      <c r="D34" s="25">
        <v>3437</v>
      </c>
      <c r="F34" s="26">
        <f t="shared" si="0"/>
        <v>0.009383711057053072</v>
      </c>
      <c r="H34" s="25">
        <v>35121189</v>
      </c>
      <c r="J34" s="26">
        <f t="shared" si="1"/>
        <v>0.008270813006012056</v>
      </c>
    </row>
    <row r="35" spans="1:10" ht="12.75">
      <c r="A35" s="21" t="s">
        <v>278</v>
      </c>
      <c r="B35" s="21" t="s">
        <v>328</v>
      </c>
      <c r="D35" s="25">
        <v>1207</v>
      </c>
      <c r="F35" s="26">
        <f t="shared" si="0"/>
        <v>0.0032953561960614077</v>
      </c>
      <c r="H35" s="25">
        <v>34605878</v>
      </c>
      <c r="J35" s="26">
        <f t="shared" si="1"/>
        <v>0.008149460596190707</v>
      </c>
    </row>
    <row r="36" spans="1:10" ht="12.75">
      <c r="A36" s="21" t="s">
        <v>159</v>
      </c>
      <c r="B36" s="21" t="s">
        <v>329</v>
      </c>
      <c r="D36" s="25">
        <v>3261</v>
      </c>
      <c r="F36" s="26">
        <f t="shared" si="0"/>
        <v>0.008903195157710233</v>
      </c>
      <c r="H36" s="25">
        <v>32222508</v>
      </c>
      <c r="J36" s="26">
        <f t="shared" si="1"/>
        <v>0.007588192365945456</v>
      </c>
    </row>
    <row r="37" spans="1:10" ht="12.75">
      <c r="A37" s="21" t="s">
        <v>249</v>
      </c>
      <c r="B37" s="21" t="s">
        <v>330</v>
      </c>
      <c r="D37" s="25">
        <v>1024</v>
      </c>
      <c r="F37" s="26">
        <f t="shared" si="0"/>
        <v>0.0027957288689037956</v>
      </c>
      <c r="H37" s="25">
        <v>28435373</v>
      </c>
      <c r="J37" s="26">
        <f t="shared" si="1"/>
        <v>0.006696346551342668</v>
      </c>
    </row>
    <row r="38" spans="1:10" ht="12.75">
      <c r="A38" s="21" t="s">
        <v>192</v>
      </c>
      <c r="B38" s="21" t="s">
        <v>331</v>
      </c>
      <c r="D38" s="25">
        <v>1823</v>
      </c>
      <c r="F38" s="26">
        <f t="shared" si="0"/>
        <v>0.004977161843761347</v>
      </c>
      <c r="H38" s="25">
        <v>26665226</v>
      </c>
      <c r="J38" s="26">
        <f t="shared" si="1"/>
        <v>0.006279488374071015</v>
      </c>
    </row>
    <row r="39" spans="1:10" ht="12.75">
      <c r="A39" s="21" t="s">
        <v>213</v>
      </c>
      <c r="B39" s="21" t="s">
        <v>332</v>
      </c>
      <c r="D39" s="25">
        <v>13115</v>
      </c>
      <c r="F39" s="26">
        <f t="shared" si="0"/>
        <v>0.03580662511296219</v>
      </c>
      <c r="H39" s="25">
        <v>24516137</v>
      </c>
      <c r="J39" s="26">
        <f t="shared" si="1"/>
        <v>0.005773391805065978</v>
      </c>
    </row>
    <row r="40" spans="1:10" ht="12.75">
      <c r="A40" s="21" t="s">
        <v>217</v>
      </c>
      <c r="B40" s="21" t="s">
        <v>333</v>
      </c>
      <c r="D40" s="25">
        <v>1563</v>
      </c>
      <c r="F40" s="26">
        <f t="shared" si="0"/>
        <v>0.004267308810641243</v>
      </c>
      <c r="H40" s="25">
        <v>24380705</v>
      </c>
      <c r="J40" s="26">
        <f t="shared" si="1"/>
        <v>0.005741498444421776</v>
      </c>
    </row>
    <row r="41" spans="1:10" ht="12.75">
      <c r="A41" s="21" t="s">
        <v>204</v>
      </c>
      <c r="B41" s="21" t="s">
        <v>334</v>
      </c>
      <c r="D41" s="25">
        <v>2151</v>
      </c>
      <c r="F41" s="26">
        <f t="shared" si="0"/>
        <v>0.005872668747082094</v>
      </c>
      <c r="H41" s="25">
        <v>22211537</v>
      </c>
      <c r="J41" s="26">
        <f t="shared" si="1"/>
        <v>0.00523067340069603</v>
      </c>
    </row>
    <row r="42" spans="1:10" ht="12.75">
      <c r="A42" s="21" t="s">
        <v>157</v>
      </c>
      <c r="B42" s="21" t="s">
        <v>335</v>
      </c>
      <c r="D42" s="25">
        <v>548</v>
      </c>
      <c r="F42" s="26">
        <f t="shared" si="0"/>
        <v>0.001496151777499297</v>
      </c>
      <c r="H42" s="25">
        <v>19999453</v>
      </c>
      <c r="J42" s="26">
        <f t="shared" si="1"/>
        <v>0.00470974191635502</v>
      </c>
    </row>
    <row r="43" spans="1:10" ht="12.75">
      <c r="A43" s="21" t="s">
        <v>336</v>
      </c>
      <c r="B43" s="21" t="s">
        <v>337</v>
      </c>
      <c r="D43" s="25">
        <v>805</v>
      </c>
      <c r="F43" s="26">
        <f t="shared" si="0"/>
        <v>0.0021978141986987846</v>
      </c>
      <c r="H43" s="25">
        <v>19986049</v>
      </c>
      <c r="J43" s="26">
        <f t="shared" si="1"/>
        <v>0.004706585360990889</v>
      </c>
    </row>
    <row r="44" spans="1:10" ht="12.75">
      <c r="A44" s="21" t="s">
        <v>19</v>
      </c>
      <c r="B44" s="21" t="s">
        <v>338</v>
      </c>
      <c r="D44" s="25">
        <v>252</v>
      </c>
      <c r="F44" s="26">
        <f t="shared" si="0"/>
        <v>0.0006880114013317935</v>
      </c>
      <c r="H44" s="25">
        <v>15720134</v>
      </c>
      <c r="J44" s="26">
        <f t="shared" si="1"/>
        <v>0.0037019899509510438</v>
      </c>
    </row>
    <row r="45" spans="1:10" ht="12.75">
      <c r="A45" s="21" t="s">
        <v>161</v>
      </c>
      <c r="B45" s="21" t="s">
        <v>339</v>
      </c>
      <c r="D45" s="25">
        <v>942</v>
      </c>
      <c r="F45" s="26">
        <f t="shared" si="0"/>
        <v>0.002571852143073609</v>
      </c>
      <c r="H45" s="25">
        <v>14066438</v>
      </c>
      <c r="J45" s="26">
        <f t="shared" si="1"/>
        <v>0.0033125552315060353</v>
      </c>
    </row>
    <row r="46" spans="1:10" ht="12.75">
      <c r="A46" s="21" t="s">
        <v>194</v>
      </c>
      <c r="B46" s="21" t="s">
        <v>340</v>
      </c>
      <c r="D46" s="25">
        <v>250</v>
      </c>
      <c r="F46" s="26">
        <f t="shared" si="0"/>
        <v>0.0006825509933847158</v>
      </c>
      <c r="H46" s="25">
        <v>12518434</v>
      </c>
      <c r="J46" s="26">
        <f t="shared" si="1"/>
        <v>0.002948010294927758</v>
      </c>
    </row>
    <row r="47" spans="1:10" ht="12.75">
      <c r="A47" s="21" t="s">
        <v>102</v>
      </c>
      <c r="B47" s="21" t="s">
        <v>341</v>
      </c>
      <c r="D47" s="25">
        <v>2292</v>
      </c>
      <c r="F47" s="26">
        <f t="shared" si="0"/>
        <v>0.006257627507351074</v>
      </c>
      <c r="H47" s="25">
        <v>12091806</v>
      </c>
      <c r="J47" s="26">
        <f t="shared" si="1"/>
        <v>0.002847542158409689</v>
      </c>
    </row>
    <row r="48" spans="1:10" ht="12.75">
      <c r="A48" s="21" t="s">
        <v>135</v>
      </c>
      <c r="B48" s="21" t="s">
        <v>342</v>
      </c>
      <c r="D48" s="25">
        <v>877</v>
      </c>
      <c r="F48" s="26">
        <f t="shared" si="0"/>
        <v>0.002394388884793583</v>
      </c>
      <c r="H48" s="25">
        <v>11884852</v>
      </c>
      <c r="J48" s="26">
        <f t="shared" si="1"/>
        <v>0.0027988058290432135</v>
      </c>
    </row>
    <row r="49" spans="1:10" ht="12.75">
      <c r="A49" s="21" t="s">
        <v>91</v>
      </c>
      <c r="B49" s="21" t="s">
        <v>343</v>
      </c>
      <c r="D49" s="25">
        <v>1153</v>
      </c>
      <c r="F49" s="26">
        <f t="shared" si="0"/>
        <v>0.003147925181490309</v>
      </c>
      <c r="H49" s="25">
        <v>9126666</v>
      </c>
      <c r="J49" s="26">
        <f t="shared" si="1"/>
        <v>0.0021492708533964503</v>
      </c>
    </row>
    <row r="50" spans="1:10" ht="12.75">
      <c r="A50" s="21" t="s">
        <v>344</v>
      </c>
      <c r="B50" s="21" t="s">
        <v>345</v>
      </c>
      <c r="D50" s="25">
        <v>199</v>
      </c>
      <c r="F50" s="26">
        <f t="shared" si="0"/>
        <v>0.0005433105907342337</v>
      </c>
      <c r="H50" s="25">
        <v>6916285</v>
      </c>
      <c r="J50" s="26">
        <f t="shared" si="1"/>
        <v>0.0016287404145482118</v>
      </c>
    </row>
    <row r="51" spans="1:10" ht="12.75">
      <c r="A51" s="21" t="s">
        <v>287</v>
      </c>
      <c r="B51" s="21" t="s">
        <v>346</v>
      </c>
      <c r="D51" s="25">
        <v>637</v>
      </c>
      <c r="F51" s="26">
        <f t="shared" si="0"/>
        <v>0.0017391399311442559</v>
      </c>
      <c r="H51" s="25">
        <v>5747061</v>
      </c>
      <c r="J51" s="26">
        <f t="shared" si="1"/>
        <v>0.001353395719750395</v>
      </c>
    </row>
    <row r="52" spans="1:10" ht="12.75">
      <c r="A52" s="21" t="s">
        <v>133</v>
      </c>
      <c r="B52" s="21" t="s">
        <v>347</v>
      </c>
      <c r="D52" s="25">
        <v>1045</v>
      </c>
      <c r="F52" s="26">
        <f t="shared" si="0"/>
        <v>0.002853063152348112</v>
      </c>
      <c r="H52" s="25">
        <v>5499566</v>
      </c>
      <c r="J52" s="26">
        <f t="shared" si="1"/>
        <v>0.0012951122469179988</v>
      </c>
    </row>
    <row r="53" spans="1:10" ht="12.75">
      <c r="A53" s="21" t="s">
        <v>155</v>
      </c>
      <c r="B53" s="21" t="s">
        <v>348</v>
      </c>
      <c r="D53" s="25">
        <v>751</v>
      </c>
      <c r="F53" s="26">
        <f t="shared" si="0"/>
        <v>0.002050383184127686</v>
      </c>
      <c r="H53" s="25">
        <v>5325676</v>
      </c>
      <c r="J53" s="26">
        <f t="shared" si="1"/>
        <v>0.001254162275844541</v>
      </c>
    </row>
    <row r="54" spans="1:10" ht="12.75">
      <c r="A54" s="21" t="s">
        <v>125</v>
      </c>
      <c r="B54" s="21" t="s">
        <v>349</v>
      </c>
      <c r="D54" s="25">
        <v>1287</v>
      </c>
      <c r="F54" s="26">
        <f t="shared" si="0"/>
        <v>0.003513772513944517</v>
      </c>
      <c r="H54" s="25">
        <v>4489195</v>
      </c>
      <c r="J54" s="26">
        <f t="shared" si="1"/>
        <v>0.0010571764068842968</v>
      </c>
    </row>
    <row r="55" spans="1:10" ht="12.75">
      <c r="A55" s="21" t="s">
        <v>145</v>
      </c>
      <c r="B55" s="21" t="s">
        <v>350</v>
      </c>
      <c r="D55" s="25">
        <v>1061</v>
      </c>
      <c r="F55" s="26">
        <f t="shared" si="0"/>
        <v>0.002896746415924734</v>
      </c>
      <c r="H55" s="25">
        <v>4409970</v>
      </c>
      <c r="J55" s="26">
        <f t="shared" si="1"/>
        <v>0.0010385194314498575</v>
      </c>
    </row>
    <row r="56" spans="1:10" ht="12.75">
      <c r="A56" s="21" t="s">
        <v>179</v>
      </c>
      <c r="B56" s="21" t="s">
        <v>351</v>
      </c>
      <c r="D56" s="25">
        <v>970</v>
      </c>
      <c r="F56" s="26">
        <f t="shared" si="0"/>
        <v>0.002648297854332697</v>
      </c>
      <c r="H56" s="25">
        <v>4287979</v>
      </c>
      <c r="J56" s="26">
        <f t="shared" si="1"/>
        <v>0.0010097913394306376</v>
      </c>
    </row>
    <row r="57" spans="1:10" ht="12.75">
      <c r="A57" s="21" t="s">
        <v>110</v>
      </c>
      <c r="B57" s="21" t="s">
        <v>352</v>
      </c>
      <c r="D57" s="25">
        <v>282</v>
      </c>
      <c r="F57" s="26">
        <f t="shared" si="0"/>
        <v>0.0007699175205379594</v>
      </c>
      <c r="H57" s="25">
        <v>4002506</v>
      </c>
      <c r="J57" s="26">
        <f t="shared" si="1"/>
        <v>0.0009425642930665386</v>
      </c>
    </row>
    <row r="58" spans="1:10" ht="12.75">
      <c r="A58" s="21" t="s">
        <v>104</v>
      </c>
      <c r="B58" s="21" t="s">
        <v>353</v>
      </c>
      <c r="D58" s="25">
        <v>46</v>
      </c>
      <c r="F58" s="26">
        <f t="shared" si="0"/>
        <v>0.0001255893827827877</v>
      </c>
      <c r="H58" s="25">
        <v>344836</v>
      </c>
      <c r="J58" s="26">
        <f t="shared" si="1"/>
        <v>8.120664917526492E-05</v>
      </c>
    </row>
    <row r="59" spans="1:10" ht="12.75">
      <c r="A59" s="21" t="s">
        <v>354</v>
      </c>
      <c r="B59" s="21" t="s">
        <v>355</v>
      </c>
      <c r="D59" s="25">
        <v>46</v>
      </c>
      <c r="F59" s="26">
        <f t="shared" si="0"/>
        <v>0.0001255893827827877</v>
      </c>
      <c r="H59" s="25">
        <v>171978</v>
      </c>
      <c r="J59" s="26">
        <f t="shared" si="1"/>
        <v>4.049970743154343E-05</v>
      </c>
    </row>
    <row r="60" spans="1:10" ht="12.75">
      <c r="A60" s="21" t="s">
        <v>16</v>
      </c>
      <c r="B60" s="21" t="s">
        <v>356</v>
      </c>
      <c r="D60" s="25">
        <v>5</v>
      </c>
      <c r="F60" s="26">
        <f t="shared" si="0"/>
        <v>1.3651019867694316E-05</v>
      </c>
      <c r="H60" s="25">
        <v>86948</v>
      </c>
      <c r="J60" s="26">
        <f t="shared" si="1"/>
        <v>2.0475692017338486E-05</v>
      </c>
    </row>
    <row r="61" ht="6.75" customHeight="1"/>
    <row r="62" spans="2:10" ht="12.75">
      <c r="B62" s="21" t="s">
        <v>69</v>
      </c>
      <c r="D62" s="25">
        <f>SUM(D6:D60)</f>
        <v>366273</v>
      </c>
      <c r="F62" s="26">
        <f>SUM(F6:F60)</f>
        <v>1</v>
      </c>
      <c r="H62" s="25">
        <f>SUM(H6:H60)</f>
        <v>4246401046</v>
      </c>
      <c r="J62" s="26">
        <f>SUM(J6:J60)</f>
        <v>0.9999999999999999</v>
      </c>
    </row>
    <row r="64" spans="1:10" ht="25.5" customHeight="1">
      <c r="A64" s="50" t="s">
        <v>85</v>
      </c>
      <c r="B64" s="170" t="s">
        <v>86</v>
      </c>
      <c r="C64" s="170"/>
      <c r="D64" s="170"/>
      <c r="E64" s="170"/>
      <c r="F64" s="170"/>
      <c r="G64" s="170"/>
      <c r="H64" s="170"/>
      <c r="I64" s="170"/>
      <c r="J64" s="170"/>
    </row>
    <row r="65" ht="12.75">
      <c r="B65" s="21" t="s">
        <v>294</v>
      </c>
    </row>
  </sheetData>
  <sheetProtection/>
  <mergeCells count="3">
    <mergeCell ref="C4:D4"/>
    <mergeCell ref="C5:D5"/>
    <mergeCell ref="B64:J6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92"/>
  <sheetViews>
    <sheetView zoomScalePageLayoutView="0" workbookViewId="0" topLeftCell="A1">
      <selection activeCell="A1" sqref="A1"/>
    </sheetView>
  </sheetViews>
  <sheetFormatPr defaultColWidth="9.140625" defaultRowHeight="15"/>
  <cols>
    <col min="1" max="1" width="3.140625" style="73" customWidth="1"/>
    <col min="2" max="2" width="9.00390625" style="73" customWidth="1"/>
    <col min="3" max="3" width="35.57421875" style="73" customWidth="1"/>
    <col min="4" max="4" width="11.00390625" style="73" customWidth="1"/>
    <col min="5" max="5" width="0.42578125" style="73" customWidth="1"/>
    <col min="6" max="9" width="10.28125" style="73" customWidth="1"/>
    <col min="10" max="10" width="0.85546875" style="73" customWidth="1"/>
    <col min="11" max="16384" width="9.140625" style="73" customWidth="1"/>
  </cols>
  <sheetData>
    <row r="1" ht="12.75">
      <c r="I1" s="73" t="s">
        <v>495</v>
      </c>
    </row>
    <row r="3" spans="2:9" ht="12.75">
      <c r="B3" s="151" t="s">
        <v>421</v>
      </c>
      <c r="C3" s="151"/>
      <c r="D3" s="151"/>
      <c r="E3" s="151"/>
      <c r="F3" s="151"/>
      <c r="G3" s="151"/>
      <c r="H3" s="152"/>
      <c r="I3" s="152"/>
    </row>
    <row r="6" spans="2:9" ht="19.5" customHeight="1">
      <c r="B6" s="153"/>
      <c r="C6" s="154"/>
      <c r="D6" s="155">
        <v>2016</v>
      </c>
      <c r="E6" s="156"/>
      <c r="F6" s="157"/>
      <c r="G6" s="74" t="s">
        <v>422</v>
      </c>
      <c r="H6" s="74" t="s">
        <v>423</v>
      </c>
      <c r="I6" s="74" t="s">
        <v>424</v>
      </c>
    </row>
    <row r="7" spans="2:9" ht="57.75" customHeight="1">
      <c r="B7" s="158" t="s">
        <v>425</v>
      </c>
      <c r="C7" s="159"/>
      <c r="D7" s="160" t="s">
        <v>426</v>
      </c>
      <c r="E7" s="161"/>
      <c r="F7" s="75" t="s">
        <v>427</v>
      </c>
      <c r="G7" s="75" t="s">
        <v>427</v>
      </c>
      <c r="H7" s="75" t="s">
        <v>427</v>
      </c>
      <c r="I7" s="75" t="s">
        <v>428</v>
      </c>
    </row>
    <row r="8" spans="1:9" s="76" customFormat="1" ht="18" customHeight="1">
      <c r="A8" s="76">
        <v>1</v>
      </c>
      <c r="B8" s="77" t="s">
        <v>429</v>
      </c>
      <c r="C8" s="77"/>
      <c r="D8" s="78">
        <v>1344480.9331239946</v>
      </c>
      <c r="E8" s="79"/>
      <c r="F8" s="80">
        <f aca="true" t="shared" si="0" ref="F8:F22">D8/$D$24</f>
        <v>0.27847988942675617</v>
      </c>
      <c r="G8" s="80">
        <v>0.26527309699060203</v>
      </c>
      <c r="H8" s="80">
        <v>0.24142194379368923</v>
      </c>
      <c r="I8" s="81">
        <v>0.24225564582264625</v>
      </c>
    </row>
    <row r="9" spans="1:9" s="76" customFormat="1" ht="18" customHeight="1">
      <c r="A9" s="76">
        <v>2</v>
      </c>
      <c r="B9" s="82" t="s">
        <v>430</v>
      </c>
      <c r="C9" s="82"/>
      <c r="D9" s="83">
        <v>1237161.714624173</v>
      </c>
      <c r="E9" s="84"/>
      <c r="F9" s="85">
        <f t="shared" si="0"/>
        <v>0.25625105496366457</v>
      </c>
      <c r="G9" s="85">
        <v>0.26347535942696565</v>
      </c>
      <c r="H9" s="85">
        <v>0.27013036220923653</v>
      </c>
      <c r="I9" s="86">
        <v>0.27667187174010405</v>
      </c>
    </row>
    <row r="10" spans="1:9" s="76" customFormat="1" ht="18" customHeight="1">
      <c r="A10" s="76">
        <v>3</v>
      </c>
      <c r="B10" s="82" t="s">
        <v>431</v>
      </c>
      <c r="C10" s="82"/>
      <c r="D10" s="83">
        <v>340422.48199061886</v>
      </c>
      <c r="E10" s="84"/>
      <c r="F10" s="85">
        <f t="shared" si="0"/>
        <v>0.07051108930407303</v>
      </c>
      <c r="G10" s="85">
        <v>0.07003392704660413</v>
      </c>
      <c r="H10" s="85">
        <v>0.06649347108020322</v>
      </c>
      <c r="I10" s="86">
        <v>0.05736335834808825</v>
      </c>
    </row>
    <row r="11" spans="1:9" s="76" customFormat="1" ht="18" customHeight="1">
      <c r="A11" s="76">
        <v>4</v>
      </c>
      <c r="B11" s="82" t="s">
        <v>432</v>
      </c>
      <c r="C11" s="82"/>
      <c r="D11" s="83">
        <v>310300.9527261126</v>
      </c>
      <c r="E11" s="84"/>
      <c r="F11" s="85">
        <f t="shared" si="0"/>
        <v>0.06427207175292499</v>
      </c>
      <c r="G11" s="85">
        <v>0.06969077698578421</v>
      </c>
      <c r="H11" s="85">
        <v>0.08768864437914055</v>
      </c>
      <c r="I11" s="86">
        <v>0.09470549072941634</v>
      </c>
    </row>
    <row r="12" spans="1:9" s="76" customFormat="1" ht="18" customHeight="1">
      <c r="A12" s="76">
        <v>5</v>
      </c>
      <c r="B12" s="82" t="s">
        <v>433</v>
      </c>
      <c r="C12" s="82"/>
      <c r="D12" s="83">
        <v>303825.2621397669</v>
      </c>
      <c r="E12" s="84"/>
      <c r="F12" s="85">
        <f t="shared" si="0"/>
        <v>0.06293077374414086</v>
      </c>
      <c r="G12" s="85">
        <v>0.06349441975626226</v>
      </c>
      <c r="H12" s="85">
        <v>0.05648555222294544</v>
      </c>
      <c r="I12" s="86">
        <v>0.05898189619954155</v>
      </c>
    </row>
    <row r="13" spans="1:9" s="76" customFormat="1" ht="18" customHeight="1">
      <c r="A13" s="76">
        <v>6</v>
      </c>
      <c r="B13" s="82" t="s">
        <v>434</v>
      </c>
      <c r="C13" s="82"/>
      <c r="D13" s="83">
        <v>287816.236552799</v>
      </c>
      <c r="E13" s="84"/>
      <c r="F13" s="85">
        <f t="shared" si="0"/>
        <v>0.059614853402355124</v>
      </c>
      <c r="G13" s="85">
        <v>0.06040487427922431</v>
      </c>
      <c r="H13" s="85">
        <v>0.05992697818384441</v>
      </c>
      <c r="I13" s="86">
        <v>0.042203307600519414</v>
      </c>
    </row>
    <row r="14" spans="1:9" s="76" customFormat="1" ht="18" customHeight="1">
      <c r="A14" s="76">
        <v>7</v>
      </c>
      <c r="B14" s="82" t="s">
        <v>435</v>
      </c>
      <c r="C14" s="82"/>
      <c r="D14" s="83">
        <v>283602.6265476219</v>
      </c>
      <c r="E14" s="84"/>
      <c r="F14" s="85">
        <f t="shared" si="0"/>
        <v>0.0587420960285464</v>
      </c>
      <c r="G14" s="85">
        <v>0.06398181961754072</v>
      </c>
      <c r="H14" s="85">
        <v>0.06468164778040454</v>
      </c>
      <c r="I14" s="86">
        <v>0.07803472773589422</v>
      </c>
    </row>
    <row r="15" spans="1:9" s="76" customFormat="1" ht="18" customHeight="1">
      <c r="A15" s="76">
        <v>8</v>
      </c>
      <c r="B15" s="82" t="s">
        <v>436</v>
      </c>
      <c r="C15" s="82"/>
      <c r="D15" s="83">
        <v>232147.21746149036</v>
      </c>
      <c r="E15" s="84"/>
      <c r="F15" s="85">
        <f t="shared" si="0"/>
        <v>0.048084230766434206</v>
      </c>
      <c r="G15" s="85">
        <v>0.04934939917654212</v>
      </c>
      <c r="H15" s="85">
        <v>0.04769036688688633</v>
      </c>
      <c r="I15" s="86">
        <v>0.050033145812377215</v>
      </c>
    </row>
    <row r="16" spans="1:9" s="76" customFormat="1" ht="18" customHeight="1">
      <c r="A16" s="76">
        <v>9</v>
      </c>
      <c r="B16" s="82" t="s">
        <v>437</v>
      </c>
      <c r="C16" s="82"/>
      <c r="D16" s="83">
        <v>228781.28334831985</v>
      </c>
      <c r="E16" s="84"/>
      <c r="F16" s="85">
        <f t="shared" si="0"/>
        <v>0.0473870509578106</v>
      </c>
      <c r="G16" s="85">
        <v>0.036291852007714294</v>
      </c>
      <c r="H16" s="85">
        <v>0.02924317448556</v>
      </c>
      <c r="I16" s="86">
        <v>0.024900000000000002</v>
      </c>
    </row>
    <row r="17" spans="1:9" s="76" customFormat="1" ht="18" customHeight="1">
      <c r="A17" s="76">
        <v>10</v>
      </c>
      <c r="B17" s="82" t="s">
        <v>438</v>
      </c>
      <c r="C17" s="82"/>
      <c r="D17" s="83">
        <v>176890.3822137357</v>
      </c>
      <c r="E17" s="84"/>
      <c r="F17" s="85">
        <f t="shared" si="0"/>
        <v>0.03663898302006988</v>
      </c>
      <c r="G17" s="85">
        <v>0.041347628430328014</v>
      </c>
      <c r="H17" s="85">
        <v>0.041290459692878215</v>
      </c>
      <c r="I17" s="86">
        <v>0.041543534127353884</v>
      </c>
    </row>
    <row r="18" spans="1:9" s="76" customFormat="1" ht="18" customHeight="1">
      <c r="A18" s="76">
        <v>11</v>
      </c>
      <c r="B18" s="82" t="s">
        <v>439</v>
      </c>
      <c r="C18" s="87"/>
      <c r="D18" s="83">
        <v>26146.172906766766</v>
      </c>
      <c r="E18" s="84"/>
      <c r="F18" s="85">
        <f t="shared" si="0"/>
        <v>0.005415609221836209</v>
      </c>
      <c r="G18" s="85">
        <v>0.005616347991433188</v>
      </c>
      <c r="H18" s="85">
        <v>0.0192828342424745</v>
      </c>
      <c r="I18" s="86">
        <v>0.016018476197654303</v>
      </c>
    </row>
    <row r="19" spans="1:9" s="76" customFormat="1" ht="18" customHeight="1">
      <c r="A19" s="76">
        <v>12</v>
      </c>
      <c r="B19" s="82" t="s">
        <v>440</v>
      </c>
      <c r="C19" s="87"/>
      <c r="D19" s="83">
        <v>23002.336249219632</v>
      </c>
      <c r="E19" s="84"/>
      <c r="F19" s="85">
        <f t="shared" si="0"/>
        <v>0.004764432055094815</v>
      </c>
      <c r="G19" s="85">
        <v>0.003007546362144337</v>
      </c>
      <c r="H19" s="85">
        <v>0.008711960596388726</v>
      </c>
      <c r="I19" s="86">
        <v>0.010507868873746173</v>
      </c>
    </row>
    <row r="20" spans="1:9" s="76" customFormat="1" ht="18" customHeight="1">
      <c r="A20" s="76">
        <v>13</v>
      </c>
      <c r="B20" s="82" t="s">
        <v>441</v>
      </c>
      <c r="C20" s="87"/>
      <c r="D20" s="83">
        <v>19472.69683507823</v>
      </c>
      <c r="E20" s="84"/>
      <c r="F20" s="85">
        <f t="shared" si="0"/>
        <v>0.004033344265339029</v>
      </c>
      <c r="G20" s="85">
        <v>0.003909331522254699</v>
      </c>
      <c r="H20" s="85">
        <v>0.004172311481754141</v>
      </c>
      <c r="I20" s="86">
        <v>0.0032210548127913547</v>
      </c>
    </row>
    <row r="21" spans="1:9" s="76" customFormat="1" ht="18" customHeight="1">
      <c r="A21" s="76">
        <v>14</v>
      </c>
      <c r="B21" s="82" t="s">
        <v>442</v>
      </c>
      <c r="C21" s="82"/>
      <c r="D21" s="83">
        <v>11316.616585533931</v>
      </c>
      <c r="E21" s="84"/>
      <c r="F21" s="85">
        <f t="shared" si="0"/>
        <v>0.002343990203045774</v>
      </c>
      <c r="G21" s="85">
        <v>0.0036315281130646225</v>
      </c>
      <c r="H21" s="85">
        <v>0.002001737974440905</v>
      </c>
      <c r="I21" s="86">
        <v>0.0026474840408364495</v>
      </c>
    </row>
    <row r="22" spans="1:9" s="76" customFormat="1" ht="18" customHeight="1">
      <c r="A22" s="76">
        <v>15</v>
      </c>
      <c r="B22" s="88" t="s">
        <v>443</v>
      </c>
      <c r="C22" s="89"/>
      <c r="D22" s="90">
        <v>2561.365076288014</v>
      </c>
      <c r="E22" s="89"/>
      <c r="F22" s="91">
        <f t="shared" si="0"/>
        <v>0.0005305308879084401</v>
      </c>
      <c r="G22" s="91">
        <v>0.000492092293535486</v>
      </c>
      <c r="H22" s="91">
        <v>0.0007785549901532205</v>
      </c>
      <c r="I22" s="92">
        <v>0.0009121379590307306</v>
      </c>
    </row>
    <row r="23" spans="1:9" ht="18" customHeight="1" hidden="1">
      <c r="A23" s="73">
        <v>16</v>
      </c>
      <c r="B23" s="93" t="s">
        <v>444</v>
      </c>
      <c r="C23" s="94"/>
      <c r="D23" s="94"/>
      <c r="E23" s="94"/>
      <c r="F23" s="94"/>
      <c r="G23" s="94"/>
      <c r="H23" s="96">
        <v>0</v>
      </c>
      <c r="I23" s="97">
        <v>0</v>
      </c>
    </row>
    <row r="24" spans="2:9" ht="19.5" customHeight="1">
      <c r="B24" s="98" t="s">
        <v>445</v>
      </c>
      <c r="C24" s="98"/>
      <c r="D24" s="99">
        <f>SUM(D8:D23)</f>
        <v>4827928.278381519</v>
      </c>
      <c r="E24" s="98"/>
      <c r="F24" s="100">
        <f>SUM(F8:F23)</f>
        <v>1.0000000000000002</v>
      </c>
      <c r="G24" s="100">
        <f>SUM(G8:G23)</f>
        <v>1.0000000000000002</v>
      </c>
      <c r="H24" s="100">
        <f>SUM(H8:H23)</f>
        <v>1</v>
      </c>
      <c r="I24" s="100">
        <f>SUM(I8:I23)</f>
        <v>1.0000000000000002</v>
      </c>
    </row>
    <row r="25" spans="2:9" ht="19.5" customHeight="1">
      <c r="B25" s="98"/>
      <c r="C25" s="98"/>
      <c r="D25" s="98"/>
      <c r="E25" s="98"/>
      <c r="F25" s="98"/>
      <c r="G25" s="98"/>
      <c r="H25" s="100"/>
      <c r="I25" s="100"/>
    </row>
    <row r="26" spans="1:9" ht="15" customHeight="1">
      <c r="A26" s="102" t="s">
        <v>358</v>
      </c>
      <c r="B26" s="147" t="s">
        <v>446</v>
      </c>
      <c r="C26" s="147"/>
      <c r="D26" s="147"/>
      <c r="E26" s="147"/>
      <c r="F26" s="147"/>
      <c r="G26" s="147"/>
      <c r="H26" s="149"/>
      <c r="I26" s="149"/>
    </row>
    <row r="27" spans="1:9" ht="51" customHeight="1">
      <c r="A27" s="102" t="s">
        <v>397</v>
      </c>
      <c r="B27" s="147" t="s">
        <v>447</v>
      </c>
      <c r="C27" s="147"/>
      <c r="D27" s="147"/>
      <c r="E27" s="147"/>
      <c r="F27" s="147"/>
      <c r="G27" s="147"/>
      <c r="H27" s="147"/>
      <c r="I27" s="147"/>
    </row>
    <row r="28" spans="1:9" ht="20.25" customHeight="1">
      <c r="A28" s="103" t="s">
        <v>399</v>
      </c>
      <c r="B28" s="147" t="s">
        <v>448</v>
      </c>
      <c r="C28" s="148"/>
      <c r="D28" s="148"/>
      <c r="E28" s="148"/>
      <c r="F28" s="148"/>
      <c r="G28" s="148"/>
      <c r="H28" s="148"/>
      <c r="I28" s="148"/>
    </row>
    <row r="29" spans="2:9" ht="12.75" customHeight="1">
      <c r="B29" s="98"/>
      <c r="C29" s="98"/>
      <c r="D29" s="98"/>
      <c r="E29" s="98"/>
      <c r="F29" s="98"/>
      <c r="G29" s="98"/>
      <c r="H29" s="100"/>
      <c r="I29" s="100"/>
    </row>
    <row r="30" spans="2:9" ht="12.75" customHeight="1">
      <c r="B30" s="73" t="s">
        <v>449</v>
      </c>
      <c r="C30" s="73" t="s">
        <v>450</v>
      </c>
      <c r="H30" s="100"/>
      <c r="I30" s="100"/>
    </row>
    <row r="31" spans="3:9" ht="12.75" customHeight="1">
      <c r="C31" s="73" t="s">
        <v>451</v>
      </c>
      <c r="H31" s="100"/>
      <c r="I31" s="100"/>
    </row>
    <row r="32" spans="2:9" ht="12.75" customHeight="1">
      <c r="B32" s="98"/>
      <c r="C32" s="98"/>
      <c r="D32" s="98"/>
      <c r="E32" s="98"/>
      <c r="F32" s="98"/>
      <c r="G32" s="98"/>
      <c r="H32" s="100"/>
      <c r="I32" s="100"/>
    </row>
    <row r="34" ht="12.75">
      <c r="I34" s="73" t="s">
        <v>496</v>
      </c>
    </row>
    <row r="35" spans="2:9" ht="12.75">
      <c r="B35" s="151" t="s">
        <v>452</v>
      </c>
      <c r="C35" s="151"/>
      <c r="D35" s="151"/>
      <c r="E35" s="151"/>
      <c r="F35" s="151"/>
      <c r="G35" s="151"/>
      <c r="H35" s="152"/>
      <c r="I35" s="152"/>
    </row>
    <row r="38" spans="1:9" ht="17.25" customHeight="1">
      <c r="A38" s="76"/>
      <c r="B38" s="153"/>
      <c r="C38" s="154"/>
      <c r="D38" s="155">
        <v>2016</v>
      </c>
      <c r="E38" s="156"/>
      <c r="F38" s="157">
        <v>2014</v>
      </c>
      <c r="G38" s="74" t="s">
        <v>422</v>
      </c>
      <c r="H38" s="74" t="s">
        <v>423</v>
      </c>
      <c r="I38" s="74" t="s">
        <v>424</v>
      </c>
    </row>
    <row r="39" spans="1:9" ht="70.5" customHeight="1">
      <c r="A39" s="76"/>
      <c r="B39" s="158" t="s">
        <v>453</v>
      </c>
      <c r="C39" s="159"/>
      <c r="D39" s="160" t="s">
        <v>454</v>
      </c>
      <c r="E39" s="161"/>
      <c r="F39" s="75" t="s">
        <v>455</v>
      </c>
      <c r="G39" s="75" t="s">
        <v>455</v>
      </c>
      <c r="H39" s="75" t="s">
        <v>455</v>
      </c>
      <c r="I39" s="75" t="s">
        <v>455</v>
      </c>
    </row>
    <row r="40" spans="1:9" ht="18" customHeight="1">
      <c r="A40" s="73">
        <v>1</v>
      </c>
      <c r="B40" s="104" t="s">
        <v>456</v>
      </c>
      <c r="C40" s="104"/>
      <c r="D40" s="105">
        <v>723572.6748882196</v>
      </c>
      <c r="E40" s="106"/>
      <c r="F40" s="107">
        <f aca="true" t="shared" si="1" ref="F40:F60">D40/$D$61</f>
        <v>0.24001090291613708</v>
      </c>
      <c r="G40" s="107">
        <v>0.2339865603328436</v>
      </c>
      <c r="H40" s="107">
        <v>0.20991343893373088</v>
      </c>
      <c r="I40" s="108">
        <v>0.2347493092876981</v>
      </c>
    </row>
    <row r="41" spans="1:9" ht="18" customHeight="1">
      <c r="A41" s="73">
        <v>2</v>
      </c>
      <c r="B41" s="109" t="s">
        <v>457</v>
      </c>
      <c r="C41" s="110"/>
      <c r="D41" s="111">
        <v>403744.0798211581</v>
      </c>
      <c r="E41" s="110"/>
      <c r="F41" s="112">
        <f t="shared" si="1"/>
        <v>0.13392294168639113</v>
      </c>
      <c r="G41" s="112">
        <v>0.13273158759758666</v>
      </c>
      <c r="H41" s="112">
        <v>0.11677775338887456</v>
      </c>
      <c r="I41" s="113">
        <v>0.11215613860097014</v>
      </c>
    </row>
    <row r="42" spans="1:9" ht="18" customHeight="1">
      <c r="A42" s="73">
        <v>3</v>
      </c>
      <c r="B42" s="109" t="s">
        <v>458</v>
      </c>
      <c r="C42" s="110"/>
      <c r="D42" s="111">
        <v>326965.2894664319</v>
      </c>
      <c r="E42" s="110"/>
      <c r="F42" s="112">
        <f t="shared" si="1"/>
        <v>0.10845522097583025</v>
      </c>
      <c r="G42" s="112">
        <v>0.10085751087515869</v>
      </c>
      <c r="H42" s="112">
        <v>0.091616763344529</v>
      </c>
      <c r="I42" s="113">
        <v>0.09477359517407878</v>
      </c>
    </row>
    <row r="43" spans="1:9" ht="18" customHeight="1">
      <c r="A43" s="73">
        <v>4</v>
      </c>
      <c r="B43" s="109" t="s">
        <v>459</v>
      </c>
      <c r="C43" s="110"/>
      <c r="D43" s="111">
        <v>324368.2520457257</v>
      </c>
      <c r="E43" s="110"/>
      <c r="F43" s="112">
        <f t="shared" si="1"/>
        <v>0.10759377703538989</v>
      </c>
      <c r="G43" s="112">
        <v>0.11531438099777017</v>
      </c>
      <c r="H43" s="112">
        <v>0.16949796014301494</v>
      </c>
      <c r="I43" s="113">
        <v>0.1345344005933892</v>
      </c>
    </row>
    <row r="44" spans="1:9" ht="18" customHeight="1">
      <c r="A44" s="73">
        <v>5</v>
      </c>
      <c r="B44" s="109" t="s">
        <v>460</v>
      </c>
      <c r="C44" s="110"/>
      <c r="D44" s="111">
        <v>236116.59846659724</v>
      </c>
      <c r="E44" s="110"/>
      <c r="F44" s="112">
        <f t="shared" si="1"/>
        <v>0.07832047831299004</v>
      </c>
      <c r="G44" s="112">
        <v>0.071447049778058</v>
      </c>
      <c r="H44" s="112">
        <v>0.06822291470402105</v>
      </c>
      <c r="I44" s="113">
        <v>0.0726253882197073</v>
      </c>
    </row>
    <row r="45" spans="1:9" ht="18" customHeight="1">
      <c r="A45" s="73">
        <v>6</v>
      </c>
      <c r="B45" s="109" t="s">
        <v>461</v>
      </c>
      <c r="C45" s="110"/>
      <c r="D45" s="111">
        <v>201705.6131406112</v>
      </c>
      <c r="E45" s="110"/>
      <c r="F45" s="112">
        <f t="shared" si="1"/>
        <v>0.06690626665885352</v>
      </c>
      <c r="G45" s="112">
        <v>0.09395962167287583</v>
      </c>
      <c r="H45" s="112">
        <v>0.11003900791776935</v>
      </c>
      <c r="I45" s="113">
        <v>0.11346117541087275</v>
      </c>
    </row>
    <row r="46" spans="1:9" ht="18" customHeight="1">
      <c r="A46" s="73">
        <v>7</v>
      </c>
      <c r="B46" s="109" t="s">
        <v>462</v>
      </c>
      <c r="C46" s="110"/>
      <c r="D46" s="111">
        <v>156789.09568165464</v>
      </c>
      <c r="E46" s="110"/>
      <c r="F46" s="112">
        <f t="shared" si="1"/>
        <v>0.0520073431846662</v>
      </c>
      <c r="G46" s="112">
        <v>0.0468217544282131</v>
      </c>
      <c r="H46" s="112">
        <v>0.042733933215730546</v>
      </c>
      <c r="I46" s="113">
        <v>0.05007224023020298</v>
      </c>
    </row>
    <row r="47" spans="1:9" ht="18" customHeight="1">
      <c r="A47" s="73">
        <v>8</v>
      </c>
      <c r="B47" s="109" t="s">
        <v>463</v>
      </c>
      <c r="C47" s="110"/>
      <c r="D47" s="111">
        <v>105740.20717235532</v>
      </c>
      <c r="E47" s="110"/>
      <c r="F47" s="112">
        <f t="shared" si="1"/>
        <v>0.03507429658243661</v>
      </c>
      <c r="G47" s="112">
        <v>0.036896010402838235</v>
      </c>
      <c r="H47" s="112">
        <v>0.03255124055844919</v>
      </c>
      <c r="I47" s="113">
        <v>0.03483262904232767</v>
      </c>
    </row>
    <row r="48" spans="1:9" ht="18" customHeight="1">
      <c r="A48" s="73">
        <v>9</v>
      </c>
      <c r="B48" s="109" t="s">
        <v>464</v>
      </c>
      <c r="C48" s="110"/>
      <c r="D48" s="111">
        <v>81850.53608362652</v>
      </c>
      <c r="E48" s="110"/>
      <c r="F48" s="112">
        <f t="shared" si="1"/>
        <v>0.027150031712620853</v>
      </c>
      <c r="G48" s="112">
        <v>0.026122318382734114</v>
      </c>
      <c r="H48" s="112">
        <v>0.025108686045359558</v>
      </c>
      <c r="I48" s="113">
        <v>0.026556285577367653</v>
      </c>
    </row>
    <row r="49" spans="1:9" ht="18" customHeight="1">
      <c r="A49" s="73">
        <v>10</v>
      </c>
      <c r="B49" s="109" t="s">
        <v>465</v>
      </c>
      <c r="C49" s="110"/>
      <c r="D49" s="111">
        <v>78500.23822693911</v>
      </c>
      <c r="E49" s="110"/>
      <c r="F49" s="112">
        <f t="shared" si="1"/>
        <v>0.026038729363142596</v>
      </c>
      <c r="G49" s="112">
        <v>0.029404320049969467</v>
      </c>
      <c r="H49" s="112">
        <v>0.030317406512249824</v>
      </c>
      <c r="I49" s="113">
        <v>0.02525734193245019</v>
      </c>
    </row>
    <row r="50" spans="1:9" ht="18" customHeight="1">
      <c r="A50" s="73">
        <v>11</v>
      </c>
      <c r="B50" s="109" t="s">
        <v>466</v>
      </c>
      <c r="C50" s="110"/>
      <c r="D50" s="111">
        <v>76111.96481611478</v>
      </c>
      <c r="E50" s="110"/>
      <c r="F50" s="112">
        <f t="shared" si="1"/>
        <v>0.02524653297757414</v>
      </c>
      <c r="G50" s="112">
        <v>0.02128474725084233</v>
      </c>
      <c r="H50" s="112">
        <v>0.017464662495162098</v>
      </c>
      <c r="I50" s="113">
        <v>0.01609303347049733</v>
      </c>
    </row>
    <row r="51" spans="1:9" ht="18" customHeight="1">
      <c r="A51" s="73">
        <v>12</v>
      </c>
      <c r="B51" s="109" t="s">
        <v>467</v>
      </c>
      <c r="C51" s="110"/>
      <c r="D51" s="111">
        <v>67143.94532818014</v>
      </c>
      <c r="E51" s="110"/>
      <c r="F51" s="112">
        <f t="shared" si="1"/>
        <v>0.022271818025822787</v>
      </c>
      <c r="G51" s="112">
        <v>0.021326554020598614</v>
      </c>
      <c r="H51" s="112">
        <v>0.019886465024303225</v>
      </c>
      <c r="I51" s="113">
        <v>0.019740919664120643</v>
      </c>
    </row>
    <row r="52" spans="1:9" ht="18" customHeight="1">
      <c r="A52" s="73">
        <v>13</v>
      </c>
      <c r="B52" s="109" t="s">
        <v>468</v>
      </c>
      <c r="C52" s="110"/>
      <c r="D52" s="111">
        <v>47440.73341825682</v>
      </c>
      <c r="E52" s="110"/>
      <c r="F52" s="112">
        <f t="shared" si="1"/>
        <v>0.01573621235002908</v>
      </c>
      <c r="G52" s="112">
        <v>0.014130133815499376</v>
      </c>
      <c r="H52" s="112">
        <v>0.014944413589218598</v>
      </c>
      <c r="I52" s="113">
        <v>0.014430040555409179</v>
      </c>
    </row>
    <row r="53" spans="1:9" ht="18" customHeight="1">
      <c r="A53" s="73">
        <v>14</v>
      </c>
      <c r="B53" s="109" t="s">
        <v>469</v>
      </c>
      <c r="C53" s="110"/>
      <c r="D53" s="111">
        <v>44097.98072854101</v>
      </c>
      <c r="E53" s="110"/>
      <c r="F53" s="112">
        <f t="shared" si="1"/>
        <v>0.014627412751691597</v>
      </c>
      <c r="G53" s="112">
        <v>0.020090182846627575</v>
      </c>
      <c r="H53" s="112">
        <v>0.021972865920622208</v>
      </c>
      <c r="I53" s="113">
        <v>0.021700467684121698</v>
      </c>
    </row>
    <row r="54" spans="1:9" ht="18" customHeight="1">
      <c r="A54" s="73">
        <v>15</v>
      </c>
      <c r="B54" s="109" t="s">
        <v>470</v>
      </c>
      <c r="C54" s="110"/>
      <c r="D54" s="111">
        <v>28677.70286602447</v>
      </c>
      <c r="E54" s="110"/>
      <c r="F54" s="112">
        <f t="shared" si="1"/>
        <v>0.009512467230051953</v>
      </c>
      <c r="G54" s="112">
        <v>0.007276791125990201</v>
      </c>
      <c r="H54" s="112">
        <v>0.007368771957078539</v>
      </c>
      <c r="I54" s="113">
        <v>0.006069726148175299</v>
      </c>
    </row>
    <row r="55" spans="1:9" ht="18" customHeight="1">
      <c r="A55" s="73">
        <v>16</v>
      </c>
      <c r="B55" s="109" t="s">
        <v>471</v>
      </c>
      <c r="C55" s="110"/>
      <c r="D55" s="111">
        <v>22772.370065902323</v>
      </c>
      <c r="E55" s="110"/>
      <c r="F55" s="112">
        <f t="shared" si="1"/>
        <v>0.007553653269040292</v>
      </c>
      <c r="G55" s="112">
        <v>0.006574245735701089</v>
      </c>
      <c r="H55" s="112">
        <v>0.005476830978329778</v>
      </c>
      <c r="I55" s="113">
        <v>0.005192428656880756</v>
      </c>
    </row>
    <row r="56" spans="1:9" ht="18" customHeight="1">
      <c r="A56" s="73">
        <v>17</v>
      </c>
      <c r="B56" s="109" t="s">
        <v>472</v>
      </c>
      <c r="C56" s="110"/>
      <c r="D56" s="111">
        <v>11618.917231092428</v>
      </c>
      <c r="E56" s="110"/>
      <c r="F56" s="112">
        <f t="shared" si="1"/>
        <v>0.0038540244986077746</v>
      </c>
      <c r="G56" s="112">
        <v>0.0005541614574483831</v>
      </c>
      <c r="H56" s="112">
        <v>0.0004735635600435065</v>
      </c>
      <c r="I56" s="113">
        <v>0.003012876706264973</v>
      </c>
    </row>
    <row r="57" spans="1:9" ht="18" customHeight="1">
      <c r="A57" s="73">
        <v>18</v>
      </c>
      <c r="B57" s="109" t="s">
        <v>473</v>
      </c>
      <c r="C57" s="110"/>
      <c r="D57" s="111">
        <v>9891.678583497118</v>
      </c>
      <c r="E57" s="110"/>
      <c r="F57" s="112">
        <f t="shared" si="1"/>
        <v>0.0032810950310528534</v>
      </c>
      <c r="G57" s="112">
        <v>0.0028493460168329907</v>
      </c>
      <c r="H57" s="112">
        <v>0.0024826487242796983</v>
      </c>
      <c r="I57" s="113">
        <v>0.002329390385828991</v>
      </c>
    </row>
    <row r="58" spans="1:9" ht="18" customHeight="1">
      <c r="A58" s="73">
        <v>19</v>
      </c>
      <c r="B58" s="109" t="s">
        <v>474</v>
      </c>
      <c r="C58" s="110"/>
      <c r="D58" s="111">
        <v>1082.699179608227</v>
      </c>
      <c r="E58" s="110"/>
      <c r="F58" s="112">
        <f t="shared" si="1"/>
        <v>0.00035913408107136663</v>
      </c>
      <c r="G58" s="112">
        <v>0.0002940693109122118</v>
      </c>
      <c r="H58" s="112">
        <v>0.00021741535243045897</v>
      </c>
      <c r="I58" s="113">
        <v>0.0002910001197505623</v>
      </c>
    </row>
    <row r="59" spans="1:9" ht="18" customHeight="1">
      <c r="A59" s="73">
        <v>20</v>
      </c>
      <c r="B59" s="109" t="s">
        <v>475</v>
      </c>
      <c r="C59" s="110"/>
      <c r="D59" s="111">
        <v>157.0145096079207</v>
      </c>
      <c r="E59" s="110"/>
      <c r="F59" s="112">
        <f t="shared" si="1"/>
        <v>5.20821135592956E-05</v>
      </c>
      <c r="G59" s="112">
        <v>6.054997664739997E-05</v>
      </c>
      <c r="H59" s="112">
        <v>5.56132575418165E-05</v>
      </c>
      <c r="I59" s="113">
        <v>0.00011459210832858562</v>
      </c>
    </row>
    <row r="60" spans="1:9" ht="18" customHeight="1">
      <c r="A60" s="73">
        <v>21</v>
      </c>
      <c r="B60" s="114" t="s">
        <v>476</v>
      </c>
      <c r="C60" s="115"/>
      <c r="D60" s="95">
        <v>66401.59715751748</v>
      </c>
      <c r="E60" s="115"/>
      <c r="F60" s="96">
        <f t="shared" si="1"/>
        <v>0.02202557924304065</v>
      </c>
      <c r="G60" s="96">
        <v>0.018018103924852064</v>
      </c>
      <c r="H60" s="96">
        <v>0.0128776443772613</v>
      </c>
      <c r="I60" s="97">
        <v>0.012007020431557294</v>
      </c>
    </row>
    <row r="61" spans="2:9" ht="19.5" customHeight="1">
      <c r="B61" s="73" t="s">
        <v>477</v>
      </c>
      <c r="D61" s="99">
        <f>SUM(D40:D60)</f>
        <v>3014749.188877662</v>
      </c>
      <c r="E61" s="101"/>
      <c r="F61" s="100">
        <f>SUM(F40:F60)</f>
        <v>1</v>
      </c>
      <c r="G61" s="100">
        <f>SUM(G40:G60)</f>
        <v>1</v>
      </c>
      <c r="H61" s="100">
        <f>SUM(H40:H60)</f>
        <v>1</v>
      </c>
      <c r="I61" s="100">
        <f>SUM(I40:I60)</f>
        <v>1</v>
      </c>
    </row>
    <row r="64" spans="1:9" ht="14.25">
      <c r="A64" s="102" t="s">
        <v>358</v>
      </c>
      <c r="B64" s="147" t="s">
        <v>478</v>
      </c>
      <c r="C64" s="147"/>
      <c r="D64" s="147"/>
      <c r="E64" s="147"/>
      <c r="F64" s="147"/>
      <c r="G64" s="147"/>
      <c r="H64" s="149"/>
      <c r="I64" s="149"/>
    </row>
    <row r="65" spans="2:9" ht="12.75">
      <c r="B65" s="150"/>
      <c r="C65" s="150"/>
      <c r="D65" s="150"/>
      <c r="E65" s="150"/>
      <c r="F65" s="150"/>
      <c r="G65" s="150"/>
      <c r="H65" s="150"/>
      <c r="I65" s="150"/>
    </row>
    <row r="67" ht="12.75">
      <c r="B67" s="73" t="s">
        <v>479</v>
      </c>
    </row>
    <row r="69" ht="12.75">
      <c r="I69" s="73" t="s">
        <v>497</v>
      </c>
    </row>
    <row r="70" spans="2:9" ht="13.5" customHeight="1">
      <c r="B70" s="151" t="s">
        <v>480</v>
      </c>
      <c r="C70" s="151"/>
      <c r="D70" s="151"/>
      <c r="E70" s="151"/>
      <c r="F70" s="151"/>
      <c r="G70" s="151"/>
      <c r="H70" s="152"/>
      <c r="I70" s="152"/>
    </row>
    <row r="71" spans="8:9" ht="12.75">
      <c r="H71" s="116"/>
      <c r="I71" s="116"/>
    </row>
    <row r="72" spans="8:9" ht="12.75">
      <c r="H72" s="116"/>
      <c r="I72" s="116"/>
    </row>
    <row r="73" spans="1:9" ht="24.75" customHeight="1">
      <c r="A73" s="76"/>
      <c r="B73" s="153"/>
      <c r="C73" s="154"/>
      <c r="D73" s="155">
        <v>2016</v>
      </c>
      <c r="E73" s="156"/>
      <c r="F73" s="157">
        <v>0</v>
      </c>
      <c r="G73" s="74" t="s">
        <v>422</v>
      </c>
      <c r="H73" s="74" t="s">
        <v>423</v>
      </c>
      <c r="I73" s="74" t="s">
        <v>424</v>
      </c>
    </row>
    <row r="74" spans="1:9" ht="70.5" customHeight="1">
      <c r="A74" s="76"/>
      <c r="B74" s="158" t="s">
        <v>481</v>
      </c>
      <c r="C74" s="159"/>
      <c r="D74" s="160" t="s">
        <v>482</v>
      </c>
      <c r="E74" s="161"/>
      <c r="F74" s="75" t="s">
        <v>483</v>
      </c>
      <c r="G74" s="75" t="s">
        <v>483</v>
      </c>
      <c r="H74" s="75" t="s">
        <v>483</v>
      </c>
      <c r="I74" s="75" t="s">
        <v>483</v>
      </c>
    </row>
    <row r="75" spans="1:9" ht="18" customHeight="1">
      <c r="A75" s="73">
        <v>1</v>
      </c>
      <c r="B75" s="109" t="s">
        <v>484</v>
      </c>
      <c r="C75" s="117"/>
      <c r="D75" s="105">
        <v>428621.8082567469</v>
      </c>
      <c r="E75" s="106"/>
      <c r="F75" s="107">
        <f>D75/$D$86</f>
        <v>0.34645576499023345</v>
      </c>
      <c r="G75" s="107">
        <v>0.3385415250198293</v>
      </c>
      <c r="H75" s="107">
        <v>0.29941206898508094</v>
      </c>
      <c r="I75" s="108">
        <v>0.2555278981478044</v>
      </c>
    </row>
    <row r="76" spans="1:9" ht="18" customHeight="1">
      <c r="A76" s="73">
        <v>2</v>
      </c>
      <c r="B76" s="109" t="s">
        <v>485</v>
      </c>
      <c r="C76" s="118"/>
      <c r="D76" s="111">
        <v>252528.84049029258</v>
      </c>
      <c r="E76" s="110"/>
      <c r="F76" s="112">
        <f aca="true" t="shared" si="2" ref="F76:F85">D76/$D$86</f>
        <v>0.20411950798768946</v>
      </c>
      <c r="G76" s="112">
        <v>0.19734846176232393</v>
      </c>
      <c r="H76" s="112">
        <v>0.17331508542755658</v>
      </c>
      <c r="I76" s="113">
        <v>0.14096975074328952</v>
      </c>
    </row>
    <row r="77" spans="1:9" ht="18" customHeight="1">
      <c r="A77" s="73">
        <v>3</v>
      </c>
      <c r="B77" s="109" t="s">
        <v>486</v>
      </c>
      <c r="C77" s="118"/>
      <c r="D77" s="111">
        <v>209539.28959349677</v>
      </c>
      <c r="E77" s="110"/>
      <c r="F77" s="112">
        <f t="shared" si="2"/>
        <v>0.16937097803511555</v>
      </c>
      <c r="G77" s="112">
        <v>0.17659896750340856</v>
      </c>
      <c r="H77" s="112">
        <v>0.1833142681554544</v>
      </c>
      <c r="I77" s="113">
        <v>0.19557097768962875</v>
      </c>
    </row>
    <row r="78" spans="1:9" ht="18" customHeight="1">
      <c r="A78" s="73">
        <v>4</v>
      </c>
      <c r="B78" s="109" t="s">
        <v>487</v>
      </c>
      <c r="C78" s="118"/>
      <c r="D78" s="111">
        <v>111340.34411593222</v>
      </c>
      <c r="E78" s="110"/>
      <c r="F78" s="112">
        <f t="shared" si="2"/>
        <v>0.08999659688770383</v>
      </c>
      <c r="G78" s="112">
        <v>0.09202224333130805</v>
      </c>
      <c r="H78" s="112">
        <v>0.09918615467646973</v>
      </c>
      <c r="I78" s="113">
        <v>0.10336323578629213</v>
      </c>
    </row>
    <row r="79" spans="1:9" ht="18" customHeight="1">
      <c r="A79" s="73">
        <v>5</v>
      </c>
      <c r="B79" s="109" t="s">
        <v>488</v>
      </c>
      <c r="C79" s="118"/>
      <c r="D79" s="111">
        <v>90082.12021036683</v>
      </c>
      <c r="E79" s="110"/>
      <c r="F79" s="112">
        <f t="shared" si="2"/>
        <v>0.07281353694147583</v>
      </c>
      <c r="G79" s="112">
        <v>0.0753352443201362</v>
      </c>
      <c r="H79" s="112">
        <v>0.09257040589286919</v>
      </c>
      <c r="I79" s="113">
        <v>0.12084088842251318</v>
      </c>
    </row>
    <row r="80" spans="1:9" ht="18" customHeight="1">
      <c r="A80" s="73">
        <v>6</v>
      </c>
      <c r="B80" s="109" t="s">
        <v>489</v>
      </c>
      <c r="C80" s="118"/>
      <c r="D80" s="111">
        <v>65202.6380857651</v>
      </c>
      <c r="E80" s="110"/>
      <c r="F80" s="112">
        <f t="shared" si="2"/>
        <v>0.05270340757802422</v>
      </c>
      <c r="G80" s="112">
        <v>0.05173142916655691</v>
      </c>
      <c r="H80" s="112">
        <v>0.05853509609572884</v>
      </c>
      <c r="I80" s="113">
        <v>0.08816398991566285</v>
      </c>
    </row>
    <row r="81" spans="1:9" ht="18" customHeight="1">
      <c r="A81" s="73">
        <v>7</v>
      </c>
      <c r="B81" s="109" t="s">
        <v>490</v>
      </c>
      <c r="C81" s="118"/>
      <c r="D81" s="111">
        <v>26336.743047755208</v>
      </c>
      <c r="E81" s="110"/>
      <c r="F81" s="112">
        <f t="shared" si="2"/>
        <v>0.021288035942621953</v>
      </c>
      <c r="G81" s="112">
        <v>0.025612224067584958</v>
      </c>
      <c r="H81" s="112">
        <v>0.05359175402123131</v>
      </c>
      <c r="I81" s="113">
        <v>0.05724294284257298</v>
      </c>
    </row>
    <row r="82" spans="1:9" ht="18" customHeight="1">
      <c r="A82" s="73">
        <v>8</v>
      </c>
      <c r="B82" s="109" t="s">
        <v>491</v>
      </c>
      <c r="C82" s="118"/>
      <c r="D82" s="111">
        <v>23701.800260191063</v>
      </c>
      <c r="E82" s="110"/>
      <c r="F82" s="112">
        <f t="shared" si="2"/>
        <v>0.019158207031480298</v>
      </c>
      <c r="G82" s="112">
        <v>0.01946481482859602</v>
      </c>
      <c r="H82" s="112">
        <v>0.02021828126464347</v>
      </c>
      <c r="I82" s="113">
        <v>0.020517039643183223</v>
      </c>
    </row>
    <row r="83" spans="1:9" ht="18" customHeight="1">
      <c r="A83" s="73">
        <v>9</v>
      </c>
      <c r="B83" s="109" t="s">
        <v>492</v>
      </c>
      <c r="C83" s="118"/>
      <c r="D83" s="111">
        <v>18430.205269927214</v>
      </c>
      <c r="E83" s="110"/>
      <c r="F83" s="112">
        <f t="shared" si="2"/>
        <v>0.014897167485922375</v>
      </c>
      <c r="G83" s="112">
        <v>0.014318931876402069</v>
      </c>
      <c r="H83" s="112">
        <v>0.01190391897976919</v>
      </c>
      <c r="I83" s="113">
        <v>0.010646337153941865</v>
      </c>
    </row>
    <row r="84" spans="1:9" ht="18" customHeight="1">
      <c r="A84" s="73">
        <v>10</v>
      </c>
      <c r="B84" s="109" t="s">
        <v>467</v>
      </c>
      <c r="C84" s="118"/>
      <c r="D84" s="111">
        <v>9348.203553971189</v>
      </c>
      <c r="E84" s="110"/>
      <c r="F84" s="112">
        <f t="shared" si="2"/>
        <v>0.007556169450984827</v>
      </c>
      <c r="G84" s="112">
        <v>0.007360126085632045</v>
      </c>
      <c r="H84" s="112">
        <v>0.0069932463445562636</v>
      </c>
      <c r="I84" s="113">
        <v>0.007047286392768457</v>
      </c>
    </row>
    <row r="85" spans="1:9" ht="18" customHeight="1">
      <c r="A85" s="73">
        <v>11</v>
      </c>
      <c r="B85" s="114" t="s">
        <v>493</v>
      </c>
      <c r="C85" s="119"/>
      <c r="D85" s="95">
        <v>2029.7217397283937</v>
      </c>
      <c r="E85" s="115"/>
      <c r="F85" s="96">
        <f t="shared" si="2"/>
        <v>0.001640627668748208</v>
      </c>
      <c r="G85" s="96">
        <v>0.0016660320382219636</v>
      </c>
      <c r="H85" s="96">
        <v>0.0009597201566400931</v>
      </c>
      <c r="I85" s="97">
        <v>0.00010965326234258578</v>
      </c>
    </row>
    <row r="86" spans="2:9" ht="21" customHeight="1">
      <c r="B86" s="73" t="s">
        <v>494</v>
      </c>
      <c r="D86" s="99">
        <f>SUM(D75:D85)</f>
        <v>1237161.7146241735</v>
      </c>
      <c r="E86" s="101"/>
      <c r="F86" s="100">
        <f>SUM(F75:F85)</f>
        <v>1</v>
      </c>
      <c r="G86" s="100">
        <f>SUM(G75:G85)</f>
        <v>1</v>
      </c>
      <c r="H86" s="100">
        <f>SUM(H75:H85)</f>
        <v>1</v>
      </c>
      <c r="I86" s="100">
        <f>SUM(I75:I85)</f>
        <v>1</v>
      </c>
    </row>
    <row r="89" spans="1:9" ht="14.25">
      <c r="A89" s="102" t="s">
        <v>358</v>
      </c>
      <c r="B89" s="147" t="s">
        <v>446</v>
      </c>
      <c r="C89" s="147"/>
      <c r="D89" s="147"/>
      <c r="E89" s="147"/>
      <c r="F89" s="147"/>
      <c r="G89" s="147"/>
      <c r="H89" s="149"/>
      <c r="I89" s="149"/>
    </row>
    <row r="90" spans="2:9" ht="12.75">
      <c r="B90" s="150"/>
      <c r="C90" s="150"/>
      <c r="D90" s="150"/>
      <c r="E90" s="150"/>
      <c r="F90" s="150"/>
      <c r="G90" s="150"/>
      <c r="H90" s="150"/>
      <c r="I90" s="150"/>
    </row>
    <row r="92" ht="12.75">
      <c r="B92" s="73" t="s">
        <v>479</v>
      </c>
    </row>
  </sheetData>
  <sheetProtection/>
  <mergeCells count="20">
    <mergeCell ref="B3:I3"/>
    <mergeCell ref="B6:C6"/>
    <mergeCell ref="D6:F6"/>
    <mergeCell ref="B7:C7"/>
    <mergeCell ref="D7:E7"/>
    <mergeCell ref="B26:I26"/>
    <mergeCell ref="B27:I27"/>
    <mergeCell ref="B28:I28"/>
    <mergeCell ref="B35:I35"/>
    <mergeCell ref="B38:C38"/>
    <mergeCell ref="D38:F38"/>
    <mergeCell ref="B39:C39"/>
    <mergeCell ref="D39:E39"/>
    <mergeCell ref="B64:I65"/>
    <mergeCell ref="B70:I70"/>
    <mergeCell ref="B89:I90"/>
    <mergeCell ref="B73:C73"/>
    <mergeCell ref="D73:F73"/>
    <mergeCell ref="B74:C74"/>
    <mergeCell ref="D74:E7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
    </sheetView>
  </sheetViews>
  <sheetFormatPr defaultColWidth="9.140625" defaultRowHeight="15"/>
  <cols>
    <col min="1" max="1" width="24.00390625" style="73" customWidth="1"/>
    <col min="2" max="2" width="10.28125" style="73" customWidth="1"/>
    <col min="3" max="5" width="9.140625" style="73" customWidth="1"/>
    <col min="6" max="6" width="9.8515625" style="73" customWidth="1"/>
    <col min="7" max="9" width="9.140625" style="73" customWidth="1"/>
    <col min="10" max="10" width="10.00390625" style="73" customWidth="1"/>
    <col min="11" max="13" width="9.140625" style="73" customWidth="1"/>
    <col min="14" max="14" width="10.140625" style="73" customWidth="1"/>
    <col min="15" max="16384" width="9.140625" style="73" customWidth="1"/>
  </cols>
  <sheetData>
    <row r="1" spans="1:16" ht="12.75">
      <c r="A1" s="120" t="s">
        <v>404</v>
      </c>
      <c r="B1" s="145"/>
      <c r="C1" s="145"/>
      <c r="D1" s="145"/>
      <c r="E1" s="145"/>
      <c r="F1" s="145"/>
      <c r="G1" s="145"/>
      <c r="H1" s="145"/>
      <c r="I1" s="145"/>
      <c r="J1" s="145"/>
      <c r="K1" s="145"/>
      <c r="L1" s="145"/>
      <c r="M1" s="145"/>
      <c r="N1" s="145"/>
      <c r="O1" s="145"/>
      <c r="P1" s="73" t="s">
        <v>515</v>
      </c>
    </row>
    <row r="2" ht="9.75" customHeight="1"/>
    <row r="3" ht="9.75" customHeight="1"/>
    <row r="4" spans="2:16" ht="14.25">
      <c r="B4" s="172" t="s">
        <v>405</v>
      </c>
      <c r="C4" s="172"/>
      <c r="D4" s="172"/>
      <c r="F4" s="172" t="s">
        <v>516</v>
      </c>
      <c r="G4" s="172"/>
      <c r="H4" s="172"/>
      <c r="J4" s="172" t="s">
        <v>517</v>
      </c>
      <c r="K4" s="172"/>
      <c r="L4" s="172"/>
      <c r="N4" s="172" t="s">
        <v>518</v>
      </c>
      <c r="O4" s="172"/>
      <c r="P4" s="172"/>
    </row>
    <row r="5" spans="4:16" ht="12.75">
      <c r="D5" s="146" t="s">
        <v>406</v>
      </c>
      <c r="H5" s="146" t="s">
        <v>406</v>
      </c>
      <c r="L5" s="146" t="s">
        <v>406</v>
      </c>
      <c r="P5" s="146" t="s">
        <v>406</v>
      </c>
    </row>
    <row r="6" spans="1:16" ht="12.75">
      <c r="A6" s="173"/>
      <c r="B6" s="146" t="s">
        <v>33</v>
      </c>
      <c r="C6" s="146" t="s">
        <v>407</v>
      </c>
      <c r="D6" s="146" t="s">
        <v>408</v>
      </c>
      <c r="F6" s="146" t="s">
        <v>33</v>
      </c>
      <c r="G6" s="146" t="s">
        <v>407</v>
      </c>
      <c r="H6" s="146" t="s">
        <v>408</v>
      </c>
      <c r="J6" s="146" t="s">
        <v>33</v>
      </c>
      <c r="K6" s="146" t="s">
        <v>407</v>
      </c>
      <c r="L6" s="146" t="s">
        <v>408</v>
      </c>
      <c r="N6" s="146" t="s">
        <v>33</v>
      </c>
      <c r="O6" s="146" t="s">
        <v>407</v>
      </c>
      <c r="P6" s="146" t="s">
        <v>408</v>
      </c>
    </row>
    <row r="7" spans="1:16" ht="12.75">
      <c r="A7" s="171" t="s">
        <v>409</v>
      </c>
      <c r="B7" s="123" t="s">
        <v>410</v>
      </c>
      <c r="C7" s="123" t="s">
        <v>410</v>
      </c>
      <c r="D7" s="123" t="s">
        <v>411</v>
      </c>
      <c r="F7" s="123" t="s">
        <v>410</v>
      </c>
      <c r="G7" s="123" t="s">
        <v>410</v>
      </c>
      <c r="H7" s="123" t="s">
        <v>411</v>
      </c>
      <c r="J7" s="123" t="s">
        <v>410</v>
      </c>
      <c r="K7" s="123" t="s">
        <v>410</v>
      </c>
      <c r="L7" s="123" t="s">
        <v>411</v>
      </c>
      <c r="N7" s="123" t="s">
        <v>410</v>
      </c>
      <c r="O7" s="123" t="s">
        <v>410</v>
      </c>
      <c r="P7" s="123" t="s">
        <v>411</v>
      </c>
    </row>
    <row r="8" spans="1:16" ht="33" customHeight="1">
      <c r="A8" s="174" t="s">
        <v>415</v>
      </c>
      <c r="B8" s="100">
        <v>0.6405665451503018</v>
      </c>
      <c r="C8" s="100">
        <v>0.5438486953271682</v>
      </c>
      <c r="D8" s="101">
        <v>1412.117366032847</v>
      </c>
      <c r="F8" s="100">
        <v>0.6197678059869407</v>
      </c>
      <c r="G8" s="100">
        <v>0.5310692769703553</v>
      </c>
      <c r="H8" s="101">
        <v>1426.6232570026837</v>
      </c>
      <c r="J8" s="100">
        <v>0.6110769376360368</v>
      </c>
      <c r="K8" s="100">
        <v>0.5235759455540479</v>
      </c>
      <c r="L8" s="101">
        <v>1424.3853830817475</v>
      </c>
      <c r="N8" s="100">
        <v>0.5895677423924077</v>
      </c>
      <c r="O8" s="100">
        <v>0.5059343199589826</v>
      </c>
      <c r="P8" s="101">
        <v>1315.7862636895268</v>
      </c>
    </row>
    <row r="9" spans="1:16" ht="33" customHeight="1">
      <c r="A9" s="174" t="s">
        <v>416</v>
      </c>
      <c r="B9" s="100">
        <v>0.087228829259547</v>
      </c>
      <c r="C9" s="100">
        <v>0.0969233097877575</v>
      </c>
      <c r="D9" s="101">
        <v>1848.0986448246492</v>
      </c>
      <c r="F9" s="100">
        <v>0.09570754224608856</v>
      </c>
      <c r="G9" s="100">
        <v>0.09637636932773137</v>
      </c>
      <c r="H9" s="101">
        <v>1676.5307861848917</v>
      </c>
      <c r="J9" s="100">
        <v>0.0960064351282294</v>
      </c>
      <c r="K9" s="100">
        <v>0.10118570558969307</v>
      </c>
      <c r="L9" s="101">
        <v>1752.1147135237475</v>
      </c>
      <c r="N9" s="100">
        <v>0.11913642909417126</v>
      </c>
      <c r="O9" s="100">
        <v>0.11954220345451262</v>
      </c>
      <c r="P9" s="101">
        <v>1538.5145187288908</v>
      </c>
    </row>
    <row r="10" spans="1:16" ht="33" customHeight="1">
      <c r="A10" s="174" t="s">
        <v>417</v>
      </c>
      <c r="B10" s="100">
        <v>0.06030000597621467</v>
      </c>
      <c r="C10" s="100">
        <v>0.061137637523360135</v>
      </c>
      <c r="D10" s="101">
        <v>1686.3520834687129</v>
      </c>
      <c r="F10" s="100">
        <v>0.05844283875158026</v>
      </c>
      <c r="G10" s="100">
        <v>0.05520104911949453</v>
      </c>
      <c r="H10" s="101">
        <v>1572.545296230686</v>
      </c>
      <c r="J10" s="100">
        <v>0.061252010977571686</v>
      </c>
      <c r="K10" s="100">
        <v>0.05149290297419704</v>
      </c>
      <c r="L10" s="101">
        <v>1397.5608971064473</v>
      </c>
      <c r="N10" s="100">
        <v>0.05472272716541939</v>
      </c>
      <c r="O10" s="100">
        <v>0.04128751524964342</v>
      </c>
      <c r="P10" s="101">
        <v>1156.8470284543378</v>
      </c>
    </row>
    <row r="11" spans="1:16" ht="33" customHeight="1">
      <c r="A11" s="174" t="s">
        <v>418</v>
      </c>
      <c r="B11" s="100">
        <v>0.04435546524831172</v>
      </c>
      <c r="C11" s="100">
        <v>0.07887466887007555</v>
      </c>
      <c r="D11" s="101">
        <v>2957.653994329536</v>
      </c>
      <c r="F11" s="100">
        <v>0.0551489776272602</v>
      </c>
      <c r="G11" s="100">
        <v>0.09229827376684309</v>
      </c>
      <c r="H11" s="101">
        <v>2786.39862928375</v>
      </c>
      <c r="J11" s="100">
        <v>0.056957982398031605</v>
      </c>
      <c r="K11" s="100">
        <v>0.101454146518773</v>
      </c>
      <c r="L11" s="101">
        <v>2961.1398629692594</v>
      </c>
      <c r="N11" s="100">
        <v>0.060093486626218745</v>
      </c>
      <c r="O11" s="100">
        <v>0.10268164512554605</v>
      </c>
      <c r="P11" s="101">
        <v>2619.933913886943</v>
      </c>
    </row>
    <row r="12" spans="1:16" ht="33" customHeight="1">
      <c r="A12" s="174" t="s">
        <v>419</v>
      </c>
      <c r="B12" s="100">
        <v>0.044558656546943166</v>
      </c>
      <c r="C12" s="100">
        <v>0.09162026037015406</v>
      </c>
      <c r="D12" s="101">
        <v>3419.923483127507</v>
      </c>
      <c r="F12" s="100">
        <v>0.05260899316871761</v>
      </c>
      <c r="G12" s="100">
        <v>0.10626485570302649</v>
      </c>
      <c r="H12" s="101">
        <v>3362.922054797601</v>
      </c>
      <c r="J12" s="100">
        <v>0.05741932431153592</v>
      </c>
      <c r="K12" s="100">
        <v>0.10753975553504054</v>
      </c>
      <c r="L12" s="101">
        <v>3113.5416770426027</v>
      </c>
      <c r="N12" s="100">
        <v>0.0603413678321018</v>
      </c>
      <c r="O12" s="100">
        <v>0.11539548161505923</v>
      </c>
      <c r="P12" s="101">
        <v>2932.233657504958</v>
      </c>
    </row>
    <row r="13" spans="1:16" ht="33" customHeight="1">
      <c r="A13" s="174" t="s">
        <v>420</v>
      </c>
      <c r="B13" s="100">
        <v>0.04093707045957091</v>
      </c>
      <c r="C13" s="100">
        <v>0.052114882001727</v>
      </c>
      <c r="D13" s="101">
        <v>2117.3953466951184</v>
      </c>
      <c r="F13" s="100">
        <v>0.04086011528513936</v>
      </c>
      <c r="G13" s="100">
        <v>0.05116696567421127</v>
      </c>
      <c r="H13" s="101">
        <v>2084.861503778911</v>
      </c>
      <c r="J13" s="100">
        <v>0.04462004353174979</v>
      </c>
      <c r="K13" s="100">
        <v>0.05272165354752324</v>
      </c>
      <c r="L13" s="101">
        <v>1964.2770810940776</v>
      </c>
      <c r="N13" s="100">
        <v>0.047168252319459855</v>
      </c>
      <c r="O13" s="100">
        <v>0.05442369092029677</v>
      </c>
      <c r="P13" s="101">
        <v>1769.1437704903733</v>
      </c>
    </row>
    <row r="14" spans="1:16" ht="33" customHeight="1">
      <c r="A14" s="174" t="s">
        <v>412</v>
      </c>
      <c r="B14" s="100">
        <v>0.08205342735911074</v>
      </c>
      <c r="C14" s="100">
        <v>0.07548054611975753</v>
      </c>
      <c r="D14" s="101">
        <v>1530.0135025097736</v>
      </c>
      <c r="F14" s="100">
        <v>0.07746372693427357</v>
      </c>
      <c r="G14" s="100">
        <v>0.06762320943833791</v>
      </c>
      <c r="H14" s="101">
        <v>1453.3978915331516</v>
      </c>
      <c r="J14" s="100">
        <v>0.0726672660168449</v>
      </c>
      <c r="K14" s="100">
        <v>0.062029890280725225</v>
      </c>
      <c r="L14" s="101">
        <v>1419.0768269394057</v>
      </c>
      <c r="N14" s="100">
        <v>0.0689699945702212</v>
      </c>
      <c r="O14" s="100">
        <v>0.06073514367595918</v>
      </c>
      <c r="P14" s="101">
        <v>1350.2207952598044</v>
      </c>
    </row>
    <row r="15" spans="1:16" ht="6.75" customHeight="1">
      <c r="A15" s="115"/>
      <c r="B15" s="175"/>
      <c r="C15" s="175"/>
      <c r="D15" s="115"/>
      <c r="E15" s="115"/>
      <c r="F15" s="175"/>
      <c r="G15" s="175"/>
      <c r="H15" s="115"/>
      <c r="I15" s="115"/>
      <c r="J15" s="175"/>
      <c r="K15" s="175"/>
      <c r="L15" s="115"/>
      <c r="M15" s="115"/>
      <c r="N15" s="175"/>
      <c r="O15" s="175"/>
      <c r="P15" s="115"/>
    </row>
    <row r="16" spans="1:16" ht="23.25" customHeight="1">
      <c r="A16" s="173" t="s">
        <v>413</v>
      </c>
      <c r="B16" s="100">
        <v>0.9999999999999999</v>
      </c>
      <c r="C16" s="100">
        <v>0.9999999999999999</v>
      </c>
      <c r="D16" s="101">
        <v>1663.2477935103682</v>
      </c>
      <c r="F16" s="100">
        <v>1.0000000000000002</v>
      </c>
      <c r="G16" s="100">
        <v>1</v>
      </c>
      <c r="H16" s="101">
        <v>1664.8960960546244</v>
      </c>
      <c r="J16" s="100">
        <v>1</v>
      </c>
      <c r="K16" s="100">
        <v>1</v>
      </c>
      <c r="L16" s="101">
        <v>1662.431334552738</v>
      </c>
      <c r="N16" s="100">
        <v>0.9999999999999999</v>
      </c>
      <c r="O16" s="100">
        <v>0.9999999999999999</v>
      </c>
      <c r="P16" s="101">
        <v>1533.292181121983</v>
      </c>
    </row>
    <row r="17" spans="2:16" ht="12.75">
      <c r="B17" s="100"/>
      <c r="C17" s="100"/>
      <c r="D17" s="101"/>
      <c r="F17" s="100"/>
      <c r="G17" s="100"/>
      <c r="H17" s="101"/>
      <c r="J17" s="100"/>
      <c r="K17" s="100"/>
      <c r="L17" s="101"/>
      <c r="N17" s="100"/>
      <c r="O17" s="100"/>
      <c r="P17" s="101"/>
    </row>
    <row r="18" spans="2:16" ht="12.75">
      <c r="B18" s="100"/>
      <c r="C18" s="100"/>
      <c r="D18" s="101"/>
      <c r="F18" s="100"/>
      <c r="G18" s="100"/>
      <c r="H18" s="101"/>
      <c r="J18" s="100"/>
      <c r="K18" s="100"/>
      <c r="L18" s="101"/>
      <c r="N18" s="100"/>
      <c r="O18" s="100"/>
      <c r="P18" s="101"/>
    </row>
    <row r="19" spans="1:16" ht="14.25">
      <c r="A19" s="72"/>
      <c r="B19" s="100"/>
      <c r="C19" s="100"/>
      <c r="D19" s="101"/>
      <c r="F19" s="100"/>
      <c r="G19" s="100"/>
      <c r="H19" s="101"/>
      <c r="J19" s="100"/>
      <c r="K19" s="100"/>
      <c r="L19" s="101"/>
      <c r="N19" s="100"/>
      <c r="O19" s="100"/>
      <c r="P19" s="101"/>
    </row>
    <row r="20" spans="1:16" ht="14.25">
      <c r="A20" s="73" t="s">
        <v>519</v>
      </c>
      <c r="B20" s="100"/>
      <c r="C20" s="100"/>
      <c r="D20" s="101"/>
      <c r="F20" s="100"/>
      <c r="G20" s="100"/>
      <c r="H20" s="101"/>
      <c r="J20" s="100"/>
      <c r="K20" s="100"/>
      <c r="L20" s="101"/>
      <c r="N20" s="100"/>
      <c r="O20" s="100"/>
      <c r="P20" s="101"/>
    </row>
    <row r="21" spans="1:16" ht="12.75">
      <c r="A21" s="73" t="s">
        <v>414</v>
      </c>
      <c r="B21" s="100"/>
      <c r="C21" s="100"/>
      <c r="D21" s="101"/>
      <c r="F21" s="100"/>
      <c r="G21" s="100"/>
      <c r="H21" s="101"/>
      <c r="J21" s="100"/>
      <c r="K21" s="100"/>
      <c r="L21" s="101"/>
      <c r="N21" s="100"/>
      <c r="O21" s="100"/>
      <c r="P21" s="101"/>
    </row>
  </sheetData>
  <sheetProtection/>
  <printOptions/>
  <pageMargins left="0.7" right="0.7" top="0.75" bottom="0.75" header="0.3" footer="0.3"/>
  <pageSetup horizontalDpi="1200" verticalDpi="1200" orientation="portrait" scale="62"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5"/>
  <cols>
    <col min="1" max="1" width="2.00390625" style="21" customWidth="1"/>
    <col min="2" max="2" width="7.00390625" style="21" customWidth="1"/>
    <col min="3" max="3" width="1.57421875" style="21" customWidth="1"/>
    <col min="4" max="4" width="7.8515625" style="21" customWidth="1"/>
    <col min="5" max="5" width="14.421875" style="21" customWidth="1"/>
    <col min="6" max="6" width="3.28125" style="21" customWidth="1"/>
    <col min="7" max="8" width="10.57421875" style="21" customWidth="1"/>
    <col min="9" max="9" width="5.421875" style="21" customWidth="1"/>
    <col min="10" max="10" width="9.140625" style="21" customWidth="1"/>
    <col min="11" max="11" width="10.140625" style="21" customWidth="1"/>
    <col min="12" max="12" width="3.421875" style="21" customWidth="1"/>
    <col min="13" max="16384" width="9.140625" style="21" customWidth="1"/>
  </cols>
  <sheetData>
    <row r="1" spans="1:12" ht="12.75" customHeight="1">
      <c r="A1" s="19" t="s">
        <v>48</v>
      </c>
      <c r="B1" s="19"/>
      <c r="C1" s="19"/>
      <c r="D1" s="19"/>
      <c r="E1" s="19"/>
      <c r="F1" s="19"/>
      <c r="G1" s="19"/>
      <c r="H1" s="19"/>
      <c r="I1" s="19"/>
      <c r="J1" s="19"/>
      <c r="K1" s="48" t="s">
        <v>498</v>
      </c>
      <c r="L1" s="20"/>
    </row>
    <row r="2" ht="12.75" customHeight="1"/>
    <row r="3" ht="12.75" customHeight="1"/>
    <row r="4" spans="1:11" ht="12.75" customHeight="1">
      <c r="A4" s="22"/>
      <c r="B4" s="22"/>
      <c r="C4" s="22"/>
      <c r="D4" s="22"/>
      <c r="E4" s="22"/>
      <c r="F4" s="22"/>
      <c r="G4" s="22"/>
      <c r="H4" s="22"/>
      <c r="I4" s="22"/>
      <c r="J4" s="22"/>
      <c r="K4" s="22"/>
    </row>
    <row r="5" spans="7:11" ht="12.75" customHeight="1">
      <c r="G5" s="162" t="s">
        <v>49</v>
      </c>
      <c r="H5" s="162"/>
      <c r="J5" s="162" t="s">
        <v>50</v>
      </c>
      <c r="K5" s="162"/>
    </row>
    <row r="6" spans="1:11" ht="12.75" customHeight="1">
      <c r="A6" s="22" t="s">
        <v>51</v>
      </c>
      <c r="B6" s="22"/>
      <c r="C6" s="22"/>
      <c r="D6" s="22"/>
      <c r="E6" s="22"/>
      <c r="F6" s="22"/>
      <c r="G6" s="163" t="s">
        <v>52</v>
      </c>
      <c r="H6" s="163"/>
      <c r="I6" s="22"/>
      <c r="J6" s="163" t="s">
        <v>53</v>
      </c>
      <c r="K6" s="163"/>
    </row>
    <row r="7" ht="12.75" customHeight="1"/>
    <row r="8" spans="1:11" ht="12.75" customHeight="1">
      <c r="A8" s="21" t="s">
        <v>54</v>
      </c>
      <c r="G8" s="25"/>
      <c r="H8" s="25">
        <v>1783619.6803368737</v>
      </c>
      <c r="J8" s="26"/>
      <c r="K8" s="26">
        <f>H8/H$28</f>
        <v>0.4961917525336151</v>
      </c>
    </row>
    <row r="9" spans="7:11" ht="25.5" customHeight="1">
      <c r="G9" s="25"/>
      <c r="H9" s="25"/>
      <c r="J9" s="26"/>
      <c r="K9" s="26"/>
    </row>
    <row r="10" spans="1:11" ht="12.75" customHeight="1">
      <c r="A10" s="21" t="s">
        <v>55</v>
      </c>
      <c r="G10" s="25"/>
      <c r="H10" s="25">
        <v>121935.0861191539</v>
      </c>
      <c r="J10" s="26"/>
      <c r="K10" s="26">
        <f>H10/H$28</f>
        <v>0.03392157237543655</v>
      </c>
    </row>
    <row r="11" spans="7:11" ht="21.75" customHeight="1">
      <c r="G11" s="25"/>
      <c r="H11" s="25"/>
      <c r="J11" s="26"/>
      <c r="K11" s="26"/>
    </row>
    <row r="12" spans="1:11" ht="12.75" customHeight="1">
      <c r="A12" s="21" t="s">
        <v>56</v>
      </c>
      <c r="G12" s="25"/>
      <c r="H12" s="25"/>
      <c r="J12" s="26"/>
      <c r="K12" s="26"/>
    </row>
    <row r="13" spans="2:11" ht="12.75" customHeight="1">
      <c r="B13" s="27">
        <v>0.0025</v>
      </c>
      <c r="C13" s="28" t="s">
        <v>24</v>
      </c>
      <c r="D13" s="29">
        <v>0.2475</v>
      </c>
      <c r="G13" s="25">
        <v>732312.7807851683</v>
      </c>
      <c r="J13" s="26">
        <f>G13/H$28</f>
        <v>0.20372479969044086</v>
      </c>
      <c r="K13" s="26"/>
    </row>
    <row r="14" spans="2:11" ht="12.75" customHeight="1">
      <c r="B14" s="30">
        <v>0.25</v>
      </c>
      <c r="C14" s="28" t="s">
        <v>24</v>
      </c>
      <c r="D14" s="29">
        <v>0.6975</v>
      </c>
      <c r="G14" s="25">
        <v>646610.5162208129</v>
      </c>
      <c r="H14" s="25"/>
      <c r="J14" s="26">
        <f>G14/H$28</f>
        <v>0.17988296988833005</v>
      </c>
      <c r="K14" s="26"/>
    </row>
    <row r="15" spans="2:11" ht="12.75" customHeight="1">
      <c r="B15" s="31">
        <v>0.7</v>
      </c>
      <c r="C15" s="32" t="s">
        <v>24</v>
      </c>
      <c r="D15" s="33">
        <v>0.9975</v>
      </c>
      <c r="E15" s="34"/>
      <c r="F15" s="34"/>
      <c r="G15" s="35">
        <v>91202.24645916163</v>
      </c>
      <c r="H15" s="35"/>
      <c r="I15" s="34"/>
      <c r="J15" s="36">
        <f>G15/H$28</f>
        <v>0.025371890097684376</v>
      </c>
      <c r="K15" s="36"/>
    </row>
    <row r="16" spans="2:11" ht="15.75" customHeight="1">
      <c r="B16" s="21" t="s">
        <v>57</v>
      </c>
      <c r="G16" s="25"/>
      <c r="H16" s="25">
        <f>SUM(G13:G15)</f>
        <v>1470125.5434651428</v>
      </c>
      <c r="J16" s="26"/>
      <c r="K16" s="26">
        <f>H16/H$28</f>
        <v>0.4089796596764553</v>
      </c>
    </row>
    <row r="17" spans="6:11" ht="26.25" customHeight="1">
      <c r="F17" s="37"/>
      <c r="G17" s="25"/>
      <c r="H17" s="25"/>
      <c r="J17" s="26"/>
      <c r="K17" s="26"/>
    </row>
    <row r="18" spans="1:11" ht="12.75" customHeight="1">
      <c r="A18" s="21" t="s">
        <v>58</v>
      </c>
      <c r="G18" s="25"/>
      <c r="H18" s="25">
        <v>61676.66582118577</v>
      </c>
      <c r="J18" s="26"/>
      <c r="K18" s="26">
        <f>H18/H$28</f>
        <v>0.0171580596702455</v>
      </c>
    </row>
    <row r="19" spans="7:11" ht="24.75" customHeight="1">
      <c r="G19" s="25"/>
      <c r="H19" s="25"/>
      <c r="J19" s="26"/>
      <c r="K19" s="26"/>
    </row>
    <row r="20" spans="1:11" ht="12.75" customHeight="1">
      <c r="A20" s="21" t="s">
        <v>59</v>
      </c>
      <c r="G20" s="25"/>
      <c r="H20" s="25">
        <v>2110</v>
      </c>
      <c r="J20" s="26"/>
      <c r="K20" s="26">
        <f>H20/H$28</f>
        <v>0.0005869887002189765</v>
      </c>
    </row>
    <row r="21" spans="7:11" ht="12.75" customHeight="1">
      <c r="G21" s="25"/>
      <c r="H21" s="25"/>
      <c r="J21" s="26"/>
      <c r="K21" s="26"/>
    </row>
    <row r="22" spans="1:11" ht="24.75" customHeight="1">
      <c r="A22" s="21" t="s">
        <v>60</v>
      </c>
      <c r="G22" s="25"/>
      <c r="H22" s="25">
        <v>90593.50764102256</v>
      </c>
      <c r="J22" s="26"/>
      <c r="K22" s="26">
        <f>H22/H$28</f>
        <v>0.025202542795488978</v>
      </c>
    </row>
    <row r="23" spans="7:11" ht="12.75" customHeight="1">
      <c r="G23" s="25"/>
      <c r="H23" s="25"/>
      <c r="J23" s="26"/>
      <c r="K23" s="26"/>
    </row>
    <row r="24" spans="1:11" ht="12.75" customHeight="1">
      <c r="A24" s="21" t="s">
        <v>61</v>
      </c>
      <c r="G24" s="25"/>
      <c r="H24" s="25"/>
      <c r="J24" s="26"/>
      <c r="K24" s="26"/>
    </row>
    <row r="25" spans="1:11" ht="12.75" customHeight="1">
      <c r="A25" s="21" t="s">
        <v>62</v>
      </c>
      <c r="G25" s="25"/>
      <c r="H25" s="25">
        <v>64557.265157373564</v>
      </c>
      <c r="J25" s="26"/>
      <c r="K25" s="26">
        <f>H25/H$28</f>
        <v>0.017959424248539586</v>
      </c>
    </row>
    <row r="26" spans="1:11" ht="5.25" customHeight="1">
      <c r="A26" s="22"/>
      <c r="B26" s="22"/>
      <c r="C26" s="22"/>
      <c r="D26" s="22"/>
      <c r="E26" s="22"/>
      <c r="F26" s="22"/>
      <c r="G26" s="38"/>
      <c r="H26" s="38"/>
      <c r="I26" s="22"/>
      <c r="J26" s="39"/>
      <c r="K26" s="39"/>
    </row>
    <row r="27" spans="7:11" ht="12.75" customHeight="1">
      <c r="G27" s="25"/>
      <c r="H27" s="25"/>
      <c r="J27" s="26"/>
      <c r="K27" s="26"/>
    </row>
    <row r="28" spans="1:11" ht="12.75" customHeight="1">
      <c r="A28" s="21" t="s">
        <v>53</v>
      </c>
      <c r="G28" s="25"/>
      <c r="H28" s="25">
        <f>H8+H10+H16+H18+H20+H22+H25</f>
        <v>3594617.7485407526</v>
      </c>
      <c r="J28" s="26"/>
      <c r="K28" s="26">
        <f>SUM(K8:K25)</f>
        <v>1</v>
      </c>
    </row>
    <row r="29" spans="10:11" ht="12.75" customHeight="1">
      <c r="J29" s="26"/>
      <c r="K29" s="26"/>
    </row>
    <row r="30" spans="10:11" ht="12.75" customHeight="1">
      <c r="J30" s="26"/>
      <c r="K30" s="26"/>
    </row>
    <row r="31" spans="10:11" ht="12.75" customHeight="1">
      <c r="J31" s="26"/>
      <c r="K31" s="26"/>
    </row>
    <row r="32" spans="10:11" ht="12.75" customHeight="1">
      <c r="J32" s="26"/>
      <c r="K32" s="26"/>
    </row>
    <row r="33" ht="12.75" customHeight="1"/>
    <row r="34" ht="12.75" customHeight="1"/>
    <row r="35" ht="12.75" customHeight="1"/>
    <row r="36" ht="12.75" customHeight="1">
      <c r="A36" s="21" t="s">
        <v>63</v>
      </c>
    </row>
    <row r="37" ht="12.75" customHeight="1">
      <c r="A37" s="21" t="s">
        <v>64</v>
      </c>
    </row>
    <row r="38" ht="12.75" customHeight="1"/>
    <row r="39" ht="12.75" customHeight="1">
      <c r="A39" s="21" t="s">
        <v>65</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4">
    <mergeCell ref="G5:H5"/>
    <mergeCell ref="J5:K5"/>
    <mergeCell ref="G6:H6"/>
    <mergeCell ref="J6:K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37</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38</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1530</v>
      </c>
      <c r="H13" s="3">
        <v>256928</v>
      </c>
      <c r="J13" s="3">
        <v>8825569</v>
      </c>
      <c r="K13" s="6"/>
      <c r="L13" s="3">
        <v>15908397</v>
      </c>
      <c r="M13" s="6"/>
      <c r="N13" s="3">
        <v>8678095</v>
      </c>
      <c r="O13" s="6"/>
      <c r="P13" s="3">
        <v>21709558</v>
      </c>
      <c r="Q13" s="3"/>
    </row>
    <row r="14" spans="1:17" ht="12.75">
      <c r="A14" s="3"/>
      <c r="B14" s="12">
        <v>5</v>
      </c>
      <c r="C14" s="11" t="s">
        <v>24</v>
      </c>
      <c r="D14" s="14">
        <v>9</v>
      </c>
      <c r="F14" s="3">
        <v>3036</v>
      </c>
      <c r="H14" s="3">
        <v>1131827</v>
      </c>
      <c r="J14" s="3">
        <v>21272729</v>
      </c>
      <c r="K14" s="6"/>
      <c r="L14" s="3">
        <v>45292765</v>
      </c>
      <c r="M14" s="6"/>
      <c r="N14" s="3">
        <v>20566717</v>
      </c>
      <c r="O14" s="6"/>
      <c r="P14" s="3">
        <v>58292568</v>
      </c>
      <c r="Q14" s="3"/>
    </row>
    <row r="15" spans="1:17" ht="12.75">
      <c r="A15" s="3"/>
      <c r="B15" s="12">
        <v>10</v>
      </c>
      <c r="C15" s="11" t="s">
        <v>24</v>
      </c>
      <c r="D15" s="14">
        <v>14</v>
      </c>
      <c r="F15" s="3">
        <v>2083</v>
      </c>
      <c r="H15" s="3">
        <v>1698502</v>
      </c>
      <c r="J15" s="3">
        <v>22165188</v>
      </c>
      <c r="K15" s="6"/>
      <c r="L15" s="3">
        <v>47226189</v>
      </c>
      <c r="M15" s="6"/>
      <c r="N15" s="3">
        <v>17547991</v>
      </c>
      <c r="O15" s="6"/>
      <c r="P15" s="3">
        <v>52653133</v>
      </c>
      <c r="Q15" s="3"/>
    </row>
    <row r="16" spans="1:17" ht="12.75">
      <c r="A16" s="3"/>
      <c r="B16" s="12">
        <v>15</v>
      </c>
      <c r="C16" s="11" t="s">
        <v>24</v>
      </c>
      <c r="D16" s="14">
        <v>19</v>
      </c>
      <c r="F16" s="3">
        <v>1581</v>
      </c>
      <c r="H16" s="3">
        <v>1168273</v>
      </c>
      <c r="J16" s="3">
        <v>20011663</v>
      </c>
      <c r="K16" s="6"/>
      <c r="L16" s="3">
        <v>44233111</v>
      </c>
      <c r="M16" s="6"/>
      <c r="N16" s="3">
        <v>16771822</v>
      </c>
      <c r="O16" s="6"/>
      <c r="P16" s="3">
        <v>47220563</v>
      </c>
      <c r="Q16" s="3"/>
    </row>
    <row r="17" spans="1:17" ht="12.75">
      <c r="A17" s="3"/>
      <c r="B17" s="12">
        <v>20</v>
      </c>
      <c r="C17" s="11" t="s">
        <v>24</v>
      </c>
      <c r="D17" s="14">
        <v>24</v>
      </c>
      <c r="F17" s="3">
        <v>665</v>
      </c>
      <c r="H17" s="3">
        <v>775648</v>
      </c>
      <c r="J17" s="3">
        <v>11161659</v>
      </c>
      <c r="K17" s="6"/>
      <c r="L17" s="3">
        <v>26055891</v>
      </c>
      <c r="M17" s="6"/>
      <c r="N17" s="3">
        <v>9201572</v>
      </c>
      <c r="O17" s="6"/>
      <c r="P17" s="3">
        <v>26827285</v>
      </c>
      <c r="Q17" s="3"/>
    </row>
    <row r="18" spans="1:17" ht="12.75">
      <c r="A18" s="7"/>
      <c r="B18" s="164" t="s">
        <v>8</v>
      </c>
      <c r="C18" s="164"/>
      <c r="D18" s="164"/>
      <c r="E18" s="10"/>
      <c r="F18" s="8">
        <v>99</v>
      </c>
      <c r="G18" s="10"/>
      <c r="H18" s="8">
        <v>16626</v>
      </c>
      <c r="I18" s="10"/>
      <c r="J18" s="8">
        <v>1694752</v>
      </c>
      <c r="K18" s="9"/>
      <c r="L18" s="8">
        <v>3015703</v>
      </c>
      <c r="M18" s="9"/>
      <c r="N18" s="8">
        <v>1075629</v>
      </c>
      <c r="O18" s="9"/>
      <c r="P18" s="8">
        <v>2843306</v>
      </c>
      <c r="Q18" s="7"/>
    </row>
    <row r="19" spans="1:17" ht="12.75">
      <c r="A19" s="3"/>
      <c r="B19" s="5" t="s">
        <v>25</v>
      </c>
      <c r="C19" s="5"/>
      <c r="D19" s="5"/>
      <c r="E19" s="5"/>
      <c r="F19" s="3">
        <f>SUM(F13:F18)</f>
        <v>8994</v>
      </c>
      <c r="H19" s="3">
        <f>SUM(H13:H18)</f>
        <v>5047804</v>
      </c>
      <c r="J19" s="3">
        <f>SUM(J13:J18)</f>
        <v>85131560</v>
      </c>
      <c r="K19" s="6"/>
      <c r="L19" s="3">
        <f>SUM(L13:L18)</f>
        <v>181732056</v>
      </c>
      <c r="M19" s="6"/>
      <c r="N19" s="3">
        <f>SUM(N13:N18)</f>
        <v>73841826</v>
      </c>
      <c r="O19" s="6"/>
      <c r="P19" s="3">
        <f>SUM(P13:P18)</f>
        <v>209546413</v>
      </c>
      <c r="Q19" s="3"/>
    </row>
    <row r="20" spans="1:17" ht="12.75">
      <c r="A20" s="3"/>
      <c r="F20" s="6"/>
      <c r="J20" s="3"/>
      <c r="K20" s="6"/>
      <c r="L20" s="3"/>
      <c r="M20" s="6"/>
      <c r="N20" s="3"/>
      <c r="O20" s="6"/>
      <c r="P20" s="3"/>
      <c r="Q20" s="3"/>
    </row>
    <row r="21" spans="1:17" ht="12.75">
      <c r="A21" s="3"/>
      <c r="B21" s="13">
        <v>25</v>
      </c>
      <c r="C21" s="11" t="s">
        <v>24</v>
      </c>
      <c r="D21" s="1" t="s">
        <v>23</v>
      </c>
      <c r="F21" s="3">
        <v>326</v>
      </c>
      <c r="H21" s="3">
        <v>435446</v>
      </c>
      <c r="J21" s="3">
        <v>5959282</v>
      </c>
      <c r="K21" s="6"/>
      <c r="L21" s="3">
        <v>15428130</v>
      </c>
      <c r="M21" s="6"/>
      <c r="N21" s="3">
        <v>5108497</v>
      </c>
      <c r="O21" s="6"/>
      <c r="P21" s="3">
        <v>15218925</v>
      </c>
      <c r="Q21" s="3"/>
    </row>
    <row r="22" spans="1:17" ht="12.75">
      <c r="A22" s="3"/>
      <c r="B22" s="12">
        <v>30</v>
      </c>
      <c r="C22" s="11" t="s">
        <v>24</v>
      </c>
      <c r="D22" s="1" t="s">
        <v>22</v>
      </c>
      <c r="F22" s="3">
        <v>194</v>
      </c>
      <c r="H22" s="3">
        <v>286512</v>
      </c>
      <c r="J22" s="3">
        <v>3877285</v>
      </c>
      <c r="K22" s="6"/>
      <c r="L22" s="3">
        <v>10306760</v>
      </c>
      <c r="M22" s="6"/>
      <c r="N22" s="3">
        <v>3891017</v>
      </c>
      <c r="O22" s="6"/>
      <c r="P22" s="3">
        <v>10412279</v>
      </c>
      <c r="Q22" s="3"/>
    </row>
    <row r="23" spans="1:17" ht="12.75">
      <c r="A23" s="3"/>
      <c r="B23" s="12">
        <v>35</v>
      </c>
      <c r="C23" s="11" t="s">
        <v>24</v>
      </c>
      <c r="D23" s="1" t="s">
        <v>21</v>
      </c>
      <c r="F23" s="3">
        <v>104</v>
      </c>
      <c r="H23" s="3">
        <v>188232</v>
      </c>
      <c r="J23" s="3">
        <v>2165369</v>
      </c>
      <c r="K23" s="6"/>
      <c r="L23" s="3">
        <v>6512440</v>
      </c>
      <c r="M23" s="6"/>
      <c r="N23" s="3">
        <v>2942601</v>
      </c>
      <c r="O23" s="6"/>
      <c r="P23" s="3">
        <v>7411823</v>
      </c>
      <c r="Q23" s="3"/>
    </row>
    <row r="24" spans="1:17" ht="12.75">
      <c r="A24" s="3"/>
      <c r="B24" s="12">
        <v>40</v>
      </c>
      <c r="C24" s="11" t="s">
        <v>24</v>
      </c>
      <c r="D24" s="1" t="s">
        <v>20</v>
      </c>
      <c r="F24" s="3">
        <v>49</v>
      </c>
      <c r="H24" s="3">
        <v>91976</v>
      </c>
      <c r="J24" s="3">
        <v>1120286</v>
      </c>
      <c r="K24" s="6"/>
      <c r="L24" s="3">
        <v>3289557</v>
      </c>
      <c r="M24" s="6"/>
      <c r="N24" s="3">
        <v>1708159</v>
      </c>
      <c r="O24" s="6"/>
      <c r="P24" s="3">
        <v>4110847</v>
      </c>
      <c r="Q24" s="3"/>
    </row>
    <row r="25" spans="1:17" ht="12.75">
      <c r="A25" s="3"/>
      <c r="B25" s="12">
        <v>45</v>
      </c>
      <c r="C25" s="11" t="s">
        <v>24</v>
      </c>
      <c r="D25" s="1" t="s">
        <v>19</v>
      </c>
      <c r="F25" s="3">
        <v>34</v>
      </c>
      <c r="H25" s="3">
        <v>91000</v>
      </c>
      <c r="J25" s="3">
        <v>866614</v>
      </c>
      <c r="K25" s="6"/>
      <c r="L25" s="3">
        <v>3022943</v>
      </c>
      <c r="M25" s="6"/>
      <c r="N25" s="3">
        <v>950043</v>
      </c>
      <c r="O25" s="6"/>
      <c r="P25" s="3">
        <v>3100288</v>
      </c>
      <c r="Q25" s="3"/>
    </row>
    <row r="26" spans="1:17" ht="12.75">
      <c r="A26" s="3"/>
      <c r="B26" s="12">
        <v>50</v>
      </c>
      <c r="C26" s="11" t="s">
        <v>24</v>
      </c>
      <c r="D26" s="1" t="s">
        <v>18</v>
      </c>
      <c r="F26" s="3">
        <v>35</v>
      </c>
      <c r="H26" s="3">
        <v>70418</v>
      </c>
      <c r="J26" s="3">
        <v>1045110</v>
      </c>
      <c r="K26" s="6"/>
      <c r="L26" s="3">
        <v>3323547</v>
      </c>
      <c r="M26" s="6"/>
      <c r="N26" s="3">
        <v>1366004</v>
      </c>
      <c r="O26" s="6"/>
      <c r="P26" s="3">
        <v>3826820</v>
      </c>
      <c r="Q26" s="3"/>
    </row>
    <row r="27" spans="1:17" ht="12.75">
      <c r="A27" s="3"/>
      <c r="B27" s="12">
        <v>55</v>
      </c>
      <c r="C27" s="11" t="s">
        <v>24</v>
      </c>
      <c r="D27" s="1" t="s">
        <v>17</v>
      </c>
      <c r="F27" s="3">
        <v>13</v>
      </c>
      <c r="H27" s="3">
        <v>18000</v>
      </c>
      <c r="J27" s="3">
        <v>302820</v>
      </c>
      <c r="K27" s="6"/>
      <c r="L27" s="3">
        <v>1214505</v>
      </c>
      <c r="M27" s="6"/>
      <c r="N27" s="3">
        <v>492476</v>
      </c>
      <c r="O27" s="6"/>
      <c r="P27" s="3">
        <v>1575909</v>
      </c>
      <c r="Q27" s="3"/>
    </row>
    <row r="28" spans="1:17" ht="12.75">
      <c r="A28" s="3"/>
      <c r="B28" s="12">
        <v>60</v>
      </c>
      <c r="C28" s="11" t="s">
        <v>24</v>
      </c>
      <c r="D28" s="1" t="s">
        <v>16</v>
      </c>
      <c r="F28" s="3">
        <v>9</v>
      </c>
      <c r="H28" s="3">
        <v>24000</v>
      </c>
      <c r="J28" s="3">
        <v>201192</v>
      </c>
      <c r="K28" s="6"/>
      <c r="L28" s="3">
        <v>760853</v>
      </c>
      <c r="M28" s="6"/>
      <c r="N28" s="3">
        <v>372856</v>
      </c>
      <c r="O28" s="6"/>
      <c r="P28" s="3">
        <v>1018516</v>
      </c>
      <c r="Q28" s="3"/>
    </row>
    <row r="29" spans="1:17" ht="12.75">
      <c r="A29" s="3"/>
      <c r="B29" s="12">
        <v>65</v>
      </c>
      <c r="C29" s="11" t="s">
        <v>24</v>
      </c>
      <c r="D29" s="1" t="s">
        <v>15</v>
      </c>
      <c r="F29" s="3">
        <v>16</v>
      </c>
      <c r="H29" s="3">
        <v>34500</v>
      </c>
      <c r="J29" s="3">
        <v>454974</v>
      </c>
      <c r="K29" s="6"/>
      <c r="L29" s="3">
        <v>2074619</v>
      </c>
      <c r="M29" s="6"/>
      <c r="N29" s="3">
        <v>2409307</v>
      </c>
      <c r="O29" s="6"/>
      <c r="P29" s="3">
        <v>4945864</v>
      </c>
      <c r="Q29" s="3"/>
    </row>
    <row r="30" spans="1:17" ht="12.75">
      <c r="A30" s="3"/>
      <c r="B30" s="12">
        <v>70</v>
      </c>
      <c r="C30" s="11" t="s">
        <v>24</v>
      </c>
      <c r="D30" s="1" t="s">
        <v>14</v>
      </c>
      <c r="F30" s="3">
        <v>3</v>
      </c>
      <c r="H30" s="3">
        <v>0</v>
      </c>
      <c r="J30" s="3">
        <v>41471</v>
      </c>
      <c r="K30" s="6"/>
      <c r="L30" s="3">
        <v>980262</v>
      </c>
      <c r="M30" s="6"/>
      <c r="N30" s="3">
        <v>1695286</v>
      </c>
      <c r="O30" s="6"/>
      <c r="P30" s="3">
        <v>3062381</v>
      </c>
      <c r="Q30" s="3"/>
    </row>
    <row r="31" spans="1:17" ht="12.75">
      <c r="A31" s="3"/>
      <c r="B31" s="12">
        <v>75</v>
      </c>
      <c r="C31" s="11" t="s">
        <v>24</v>
      </c>
      <c r="D31" s="1" t="s">
        <v>13</v>
      </c>
      <c r="F31" s="3">
        <v>1</v>
      </c>
      <c r="H31" s="3">
        <v>0</v>
      </c>
      <c r="J31" s="3">
        <v>72</v>
      </c>
      <c r="K31" s="6"/>
      <c r="L31" s="3">
        <v>87352</v>
      </c>
      <c r="M31" s="6"/>
      <c r="N31" s="3">
        <v>10008</v>
      </c>
      <c r="O31" s="6"/>
      <c r="P31" s="3">
        <v>39265</v>
      </c>
      <c r="Q31" s="3"/>
    </row>
    <row r="32" spans="1:17" ht="12.75">
      <c r="A32" s="3"/>
      <c r="B32" s="12">
        <v>80</v>
      </c>
      <c r="C32" s="11" t="s">
        <v>24</v>
      </c>
      <c r="D32" s="1" t="s">
        <v>12</v>
      </c>
      <c r="F32" s="3">
        <v>3</v>
      </c>
      <c r="H32" s="3">
        <v>6000</v>
      </c>
      <c r="J32" s="3">
        <v>131725</v>
      </c>
      <c r="K32" s="6"/>
      <c r="L32" s="3">
        <v>928154</v>
      </c>
      <c r="M32" s="6"/>
      <c r="N32" s="3">
        <v>309190</v>
      </c>
      <c r="O32" s="6"/>
      <c r="P32" s="3">
        <v>1123649</v>
      </c>
      <c r="Q32" s="3"/>
    </row>
    <row r="33" spans="1:17" ht="12.75">
      <c r="A33" s="3"/>
      <c r="B33" s="12">
        <v>85</v>
      </c>
      <c r="C33" s="11" t="s">
        <v>24</v>
      </c>
      <c r="D33" s="1" t="s">
        <v>11</v>
      </c>
      <c r="F33" s="3">
        <v>2</v>
      </c>
      <c r="H33" s="3">
        <v>6000</v>
      </c>
      <c r="J33" s="3">
        <v>74515</v>
      </c>
      <c r="K33" s="6"/>
      <c r="L33" s="3">
        <v>135684</v>
      </c>
      <c r="M33" s="6"/>
      <c r="N33" s="3">
        <v>263466</v>
      </c>
      <c r="O33" s="6"/>
      <c r="P33" s="3">
        <v>265500</v>
      </c>
      <c r="Q33" s="3"/>
    </row>
    <row r="34" spans="1:17" ht="12.75">
      <c r="A34" s="3"/>
      <c r="B34" s="12">
        <v>90</v>
      </c>
      <c r="C34" s="11" t="s">
        <v>24</v>
      </c>
      <c r="D34" s="1" t="s">
        <v>10</v>
      </c>
      <c r="F34" s="3">
        <v>2</v>
      </c>
      <c r="H34" s="3">
        <v>6000</v>
      </c>
      <c r="J34" s="3">
        <v>38572</v>
      </c>
      <c r="K34" s="6"/>
      <c r="L34" s="3">
        <v>511101</v>
      </c>
      <c r="M34" s="6"/>
      <c r="N34" s="3">
        <v>114915</v>
      </c>
      <c r="O34" s="6"/>
      <c r="P34" s="3">
        <v>373142</v>
      </c>
      <c r="Q34" s="3"/>
    </row>
    <row r="35" spans="1:17" ht="12.75">
      <c r="A35" s="3"/>
      <c r="B35" s="12">
        <v>95</v>
      </c>
      <c r="C35" s="11" t="s">
        <v>24</v>
      </c>
      <c r="D35" s="1" t="s">
        <v>9</v>
      </c>
      <c r="F35" s="3">
        <v>1</v>
      </c>
      <c r="H35" s="3">
        <v>6000</v>
      </c>
      <c r="J35" s="3">
        <v>32903</v>
      </c>
      <c r="K35" s="6"/>
      <c r="L35" s="3">
        <v>749624</v>
      </c>
      <c r="M35" s="6"/>
      <c r="N35" s="3">
        <v>389337</v>
      </c>
      <c r="O35" s="6"/>
      <c r="P35" s="3">
        <v>2406643</v>
      </c>
      <c r="Q35" s="3"/>
    </row>
    <row r="36" spans="1:17" ht="12.75">
      <c r="A36" s="7"/>
      <c r="B36" s="164" t="s">
        <v>8</v>
      </c>
      <c r="C36" s="164"/>
      <c r="D36" s="164"/>
      <c r="E36" s="10"/>
      <c r="F36" s="8">
        <v>7</v>
      </c>
      <c r="G36" s="10"/>
      <c r="H36" s="8">
        <v>6000</v>
      </c>
      <c r="I36" s="10"/>
      <c r="J36" s="8">
        <v>145453</v>
      </c>
      <c r="K36" s="9"/>
      <c r="L36" s="8">
        <v>590962</v>
      </c>
      <c r="M36" s="9"/>
      <c r="N36" s="8">
        <v>264377</v>
      </c>
      <c r="O36" s="9"/>
      <c r="P36" s="8">
        <v>831011</v>
      </c>
      <c r="Q36" s="7"/>
    </row>
    <row r="37" spans="1:17" ht="12.75">
      <c r="A37" s="3"/>
      <c r="B37" s="5" t="s">
        <v>7</v>
      </c>
      <c r="C37" s="4"/>
      <c r="D37" s="4"/>
      <c r="F37" s="3">
        <f>SUM(F21:F36)</f>
        <v>799</v>
      </c>
      <c r="H37" s="3">
        <f>SUM(H21:H36)</f>
        <v>1270084</v>
      </c>
      <c r="J37" s="3">
        <f>SUM(J21:J36)</f>
        <v>16457643</v>
      </c>
      <c r="K37" s="6"/>
      <c r="L37" s="3">
        <f>SUM(L21:L36)</f>
        <v>49916493</v>
      </c>
      <c r="M37" s="6"/>
      <c r="N37" s="3">
        <f>SUM(N21:N36)</f>
        <v>22287539</v>
      </c>
      <c r="O37" s="6"/>
      <c r="P37" s="3">
        <f>SUM(P21:P36)</f>
        <v>59722862</v>
      </c>
      <c r="Q37" s="3"/>
    </row>
    <row r="38" spans="1:17" ht="12.75">
      <c r="A38" s="2"/>
      <c r="L38" s="2"/>
      <c r="P38" s="2"/>
      <c r="Q38" s="2"/>
    </row>
    <row r="39" spans="1:17" ht="12.75">
      <c r="A39" s="3"/>
      <c r="B39" s="5" t="s">
        <v>6</v>
      </c>
      <c r="C39" s="4"/>
      <c r="F39" s="3">
        <v>3</v>
      </c>
      <c r="H39" s="3">
        <v>0</v>
      </c>
      <c r="J39" s="3">
        <v>129088</v>
      </c>
      <c r="K39" s="6"/>
      <c r="L39" s="3">
        <v>1481057</v>
      </c>
      <c r="M39" s="6"/>
      <c r="N39" s="3">
        <v>3387730</v>
      </c>
      <c r="O39" s="6"/>
      <c r="P39" s="3">
        <v>5837637</v>
      </c>
      <c r="Q39" s="3"/>
    </row>
    <row r="40" spans="1:17" ht="12.75">
      <c r="A40" s="2"/>
      <c r="L40" s="2"/>
      <c r="P40" s="2"/>
      <c r="Q40" s="2"/>
    </row>
    <row r="41" spans="1:17" ht="12.75">
      <c r="A41" s="3"/>
      <c r="B41" s="5" t="s">
        <v>5</v>
      </c>
      <c r="C41" s="4"/>
      <c r="F41" s="3">
        <f>F19+F37+F39</f>
        <v>9796</v>
      </c>
      <c r="H41" s="3">
        <f>H19+H37+H39</f>
        <v>6317888</v>
      </c>
      <c r="J41" s="3">
        <f>J19+J37+J39</f>
        <v>101718291</v>
      </c>
      <c r="L41" s="3">
        <f>L19+L37+L39</f>
        <v>233129606</v>
      </c>
      <c r="N41" s="3">
        <f>N19+N37+N39</f>
        <v>99517095</v>
      </c>
      <c r="P41" s="3">
        <f>P19+P37+P39</f>
        <v>275106912</v>
      </c>
      <c r="Q41" s="3"/>
    </row>
    <row r="42" spans="1:17" ht="12.75">
      <c r="A42" s="2"/>
      <c r="L42" s="2"/>
      <c r="Q42" s="2"/>
    </row>
    <row r="43" spans="1:17" ht="12.75">
      <c r="A43" s="2"/>
      <c r="L43" s="2"/>
      <c r="Q43" s="2"/>
    </row>
    <row r="44" spans="1:17" ht="12.75">
      <c r="A44" s="2"/>
      <c r="B44" s="1" t="s">
        <v>4</v>
      </c>
      <c r="L44" s="2"/>
      <c r="Q44" s="2"/>
    </row>
  </sheetData>
  <sheetProtection/>
  <mergeCells count="5">
    <mergeCell ref="B18:D18"/>
    <mergeCell ref="B36:D36"/>
    <mergeCell ref="B5:P5"/>
    <mergeCell ref="B6:P6"/>
    <mergeCell ref="P1:Q1"/>
  </mergeCells>
  <printOptions horizontalCentered="1"/>
  <pageMargins left="0.75" right="0.75" top="1" bottom="1" header="0.5" footer="0.5"/>
  <pageSetup fitToHeight="1" fitToWidth="1"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36</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39</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1362</v>
      </c>
      <c r="H13" s="3">
        <v>291057</v>
      </c>
      <c r="J13" s="3">
        <v>9831427</v>
      </c>
      <c r="K13" s="6"/>
      <c r="L13" s="3">
        <v>16199223</v>
      </c>
      <c r="M13" s="6"/>
      <c r="N13" s="3">
        <v>11743912</v>
      </c>
      <c r="O13" s="6"/>
      <c r="P13" s="3">
        <v>25524230</v>
      </c>
      <c r="Q13" s="3"/>
    </row>
    <row r="14" spans="1:17" ht="12.75">
      <c r="A14" s="3"/>
      <c r="B14" s="12">
        <v>5</v>
      </c>
      <c r="C14" s="11" t="s">
        <v>24</v>
      </c>
      <c r="D14" s="14">
        <v>9</v>
      </c>
      <c r="F14" s="3">
        <v>2497</v>
      </c>
      <c r="H14" s="3">
        <v>1095355</v>
      </c>
      <c r="J14" s="3">
        <v>22825236</v>
      </c>
      <c r="K14" s="6"/>
      <c r="L14" s="3">
        <v>44199281</v>
      </c>
      <c r="M14" s="6"/>
      <c r="N14" s="3">
        <v>25217062</v>
      </c>
      <c r="O14" s="6"/>
      <c r="P14" s="3">
        <v>60852298</v>
      </c>
      <c r="Q14" s="3"/>
    </row>
    <row r="15" spans="1:17" ht="12.75">
      <c r="A15" s="3"/>
      <c r="B15" s="12">
        <v>10</v>
      </c>
      <c r="C15" s="11" t="s">
        <v>24</v>
      </c>
      <c r="D15" s="14">
        <v>14</v>
      </c>
      <c r="F15" s="3">
        <v>1684</v>
      </c>
      <c r="H15" s="3">
        <v>1424263</v>
      </c>
      <c r="J15" s="3">
        <v>20105223</v>
      </c>
      <c r="K15" s="6"/>
      <c r="L15" s="3">
        <v>41675436</v>
      </c>
      <c r="M15" s="6"/>
      <c r="N15" s="3">
        <v>20820051</v>
      </c>
      <c r="O15" s="6"/>
      <c r="P15" s="3">
        <v>52093003</v>
      </c>
      <c r="Q15" s="3"/>
    </row>
    <row r="16" spans="1:17" ht="12.75">
      <c r="A16" s="3"/>
      <c r="B16" s="12">
        <v>15</v>
      </c>
      <c r="C16" s="11" t="s">
        <v>24</v>
      </c>
      <c r="D16" s="14">
        <v>19</v>
      </c>
      <c r="F16" s="3">
        <v>1281</v>
      </c>
      <c r="H16" s="3">
        <v>941729</v>
      </c>
      <c r="J16" s="3">
        <v>17945771</v>
      </c>
      <c r="K16" s="6"/>
      <c r="L16" s="3">
        <v>38128966</v>
      </c>
      <c r="M16" s="6"/>
      <c r="N16" s="3">
        <v>18077820</v>
      </c>
      <c r="O16" s="6"/>
      <c r="P16" s="3">
        <v>43630567</v>
      </c>
      <c r="Q16" s="3"/>
    </row>
    <row r="17" spans="1:17" ht="12.75">
      <c r="A17" s="3"/>
      <c r="B17" s="12">
        <v>20</v>
      </c>
      <c r="C17" s="11" t="s">
        <v>24</v>
      </c>
      <c r="D17" s="14">
        <v>24</v>
      </c>
      <c r="F17" s="3">
        <v>529</v>
      </c>
      <c r="H17" s="3">
        <v>521458</v>
      </c>
      <c r="J17" s="3">
        <v>9088958</v>
      </c>
      <c r="K17" s="6"/>
      <c r="L17" s="3">
        <v>20963766</v>
      </c>
      <c r="M17" s="6"/>
      <c r="N17" s="3">
        <v>9796835</v>
      </c>
      <c r="O17" s="6"/>
      <c r="P17" s="3">
        <v>24584960</v>
      </c>
      <c r="Q17" s="3"/>
    </row>
    <row r="18" spans="1:17" ht="12.75">
      <c r="A18" s="7"/>
      <c r="B18" s="164" t="s">
        <v>8</v>
      </c>
      <c r="C18" s="164"/>
      <c r="D18" s="164"/>
      <c r="E18" s="10"/>
      <c r="F18" s="8">
        <v>77</v>
      </c>
      <c r="G18" s="10"/>
      <c r="H18" s="8">
        <v>16000</v>
      </c>
      <c r="I18" s="10"/>
      <c r="J18" s="8">
        <v>1316835</v>
      </c>
      <c r="K18" s="9"/>
      <c r="L18" s="8">
        <v>2392513</v>
      </c>
      <c r="M18" s="9"/>
      <c r="N18" s="8">
        <v>1725001</v>
      </c>
      <c r="O18" s="9"/>
      <c r="P18" s="8">
        <v>3556085</v>
      </c>
      <c r="Q18" s="7"/>
    </row>
    <row r="19" spans="1:17" ht="12.75">
      <c r="A19" s="3"/>
      <c r="B19" s="5" t="s">
        <v>25</v>
      </c>
      <c r="C19" s="5"/>
      <c r="D19" s="5"/>
      <c r="E19" s="5"/>
      <c r="F19" s="3">
        <f>SUM(F13:F18)</f>
        <v>7430</v>
      </c>
      <c r="H19" s="3">
        <f>SUM(H13:H18)</f>
        <v>4289862</v>
      </c>
      <c r="J19" s="3">
        <f>SUM(J13:J18)</f>
        <v>81113450</v>
      </c>
      <c r="K19" s="6"/>
      <c r="L19" s="3">
        <f>SUM(L13:L18)</f>
        <v>163559185</v>
      </c>
      <c r="M19" s="6"/>
      <c r="N19" s="3">
        <f>SUM(N13:N18)</f>
        <v>87380681</v>
      </c>
      <c r="O19" s="6"/>
      <c r="P19" s="3">
        <f>SUM(P13:P18)</f>
        <v>210241143</v>
      </c>
      <c r="Q19" s="3"/>
    </row>
    <row r="20" spans="1:17" ht="12.75">
      <c r="A20" s="3"/>
      <c r="F20" s="6"/>
      <c r="J20" s="3"/>
      <c r="K20" s="6"/>
      <c r="L20" s="3"/>
      <c r="M20" s="6"/>
      <c r="N20" s="3"/>
      <c r="O20" s="6"/>
      <c r="P20" s="3"/>
      <c r="Q20" s="3"/>
    </row>
    <row r="21" spans="1:17" ht="12.75">
      <c r="A21" s="3"/>
      <c r="B21" s="13">
        <v>25</v>
      </c>
      <c r="C21" s="11" t="s">
        <v>24</v>
      </c>
      <c r="D21" s="1" t="s">
        <v>23</v>
      </c>
      <c r="F21" s="3">
        <v>269</v>
      </c>
      <c r="H21" s="3">
        <v>440250</v>
      </c>
      <c r="J21" s="3">
        <v>5688224</v>
      </c>
      <c r="K21" s="6"/>
      <c r="L21" s="3">
        <v>14327617</v>
      </c>
      <c r="M21" s="6"/>
      <c r="N21" s="3">
        <v>6292360</v>
      </c>
      <c r="O21" s="6"/>
      <c r="P21" s="3">
        <v>16151347</v>
      </c>
      <c r="Q21" s="3"/>
    </row>
    <row r="22" spans="1:17" ht="12.75">
      <c r="A22" s="3"/>
      <c r="B22" s="12">
        <v>30</v>
      </c>
      <c r="C22" s="11" t="s">
        <v>24</v>
      </c>
      <c r="D22" s="1" t="s">
        <v>22</v>
      </c>
      <c r="F22" s="3">
        <v>181</v>
      </c>
      <c r="H22" s="3">
        <v>203215</v>
      </c>
      <c r="J22" s="3">
        <v>4497301</v>
      </c>
      <c r="K22" s="6"/>
      <c r="L22" s="3">
        <v>10980109</v>
      </c>
      <c r="M22" s="6"/>
      <c r="N22" s="3">
        <v>5544916</v>
      </c>
      <c r="O22" s="6"/>
      <c r="P22" s="3">
        <v>13507500</v>
      </c>
      <c r="Q22" s="3"/>
    </row>
    <row r="23" spans="1:17" ht="12.75">
      <c r="A23" s="3"/>
      <c r="B23" s="12">
        <v>35</v>
      </c>
      <c r="C23" s="11" t="s">
        <v>24</v>
      </c>
      <c r="D23" s="1" t="s">
        <v>21</v>
      </c>
      <c r="F23" s="3">
        <v>88</v>
      </c>
      <c r="H23" s="3">
        <v>140500</v>
      </c>
      <c r="J23" s="3">
        <v>2412784</v>
      </c>
      <c r="K23" s="6"/>
      <c r="L23" s="3">
        <v>6272022</v>
      </c>
      <c r="M23" s="6"/>
      <c r="N23" s="3">
        <v>3216007</v>
      </c>
      <c r="O23" s="6"/>
      <c r="P23" s="3">
        <v>7301580</v>
      </c>
      <c r="Q23" s="3"/>
    </row>
    <row r="24" spans="1:17" ht="12.75">
      <c r="A24" s="3"/>
      <c r="B24" s="12">
        <v>40</v>
      </c>
      <c r="C24" s="11" t="s">
        <v>24</v>
      </c>
      <c r="D24" s="1" t="s">
        <v>20</v>
      </c>
      <c r="F24" s="3">
        <v>64</v>
      </c>
      <c r="H24" s="3">
        <v>136500</v>
      </c>
      <c r="J24" s="3">
        <v>1625619</v>
      </c>
      <c r="K24" s="6"/>
      <c r="L24" s="3">
        <v>5504282</v>
      </c>
      <c r="M24" s="6"/>
      <c r="N24" s="3">
        <v>3256561</v>
      </c>
      <c r="O24" s="6"/>
      <c r="P24" s="3">
        <v>6985987</v>
      </c>
      <c r="Q24" s="3"/>
    </row>
    <row r="25" spans="1:17" ht="12.75">
      <c r="A25" s="3"/>
      <c r="B25" s="12">
        <v>45</v>
      </c>
      <c r="C25" s="11" t="s">
        <v>24</v>
      </c>
      <c r="D25" s="1" t="s">
        <v>19</v>
      </c>
      <c r="F25" s="3">
        <v>41</v>
      </c>
      <c r="H25" s="3">
        <v>100250</v>
      </c>
      <c r="J25" s="3">
        <v>1068391</v>
      </c>
      <c r="K25" s="6"/>
      <c r="L25" s="3">
        <v>3665542</v>
      </c>
      <c r="M25" s="6"/>
      <c r="N25" s="3">
        <v>1775484</v>
      </c>
      <c r="O25" s="6"/>
      <c r="P25" s="3">
        <v>4909327</v>
      </c>
      <c r="Q25" s="3"/>
    </row>
    <row r="26" spans="1:17" ht="12.75">
      <c r="A26" s="3"/>
      <c r="B26" s="12">
        <v>50</v>
      </c>
      <c r="C26" s="11" t="s">
        <v>24</v>
      </c>
      <c r="D26" s="1" t="s">
        <v>18</v>
      </c>
      <c r="F26" s="3">
        <v>30</v>
      </c>
      <c r="H26" s="3">
        <v>28462</v>
      </c>
      <c r="J26" s="3">
        <v>737484</v>
      </c>
      <c r="K26" s="6"/>
      <c r="L26" s="3">
        <v>3119591</v>
      </c>
      <c r="M26" s="6"/>
      <c r="N26" s="3">
        <v>2345087</v>
      </c>
      <c r="O26" s="6"/>
      <c r="P26" s="3">
        <v>4641445</v>
      </c>
      <c r="Q26" s="3"/>
    </row>
    <row r="27" spans="1:17" ht="12.75">
      <c r="A27" s="3"/>
      <c r="B27" s="12">
        <v>55</v>
      </c>
      <c r="C27" s="11" t="s">
        <v>24</v>
      </c>
      <c r="D27" s="1" t="s">
        <v>17</v>
      </c>
      <c r="F27" s="3">
        <v>24</v>
      </c>
      <c r="H27" s="3">
        <v>54000</v>
      </c>
      <c r="J27" s="3">
        <v>598933</v>
      </c>
      <c r="K27" s="6"/>
      <c r="L27" s="3">
        <v>2823575</v>
      </c>
      <c r="M27" s="6"/>
      <c r="N27" s="3">
        <v>3224782</v>
      </c>
      <c r="O27" s="6"/>
      <c r="P27" s="3">
        <v>6628626</v>
      </c>
      <c r="Q27" s="3"/>
    </row>
    <row r="28" spans="1:17" ht="12.75">
      <c r="A28" s="3"/>
      <c r="B28" s="12">
        <v>60</v>
      </c>
      <c r="C28" s="11" t="s">
        <v>24</v>
      </c>
      <c r="D28" s="1" t="s">
        <v>16</v>
      </c>
      <c r="F28" s="3">
        <v>13</v>
      </c>
      <c r="H28" s="3">
        <v>36000</v>
      </c>
      <c r="J28" s="3">
        <v>402943</v>
      </c>
      <c r="K28" s="6"/>
      <c r="L28" s="3">
        <v>2370292</v>
      </c>
      <c r="M28" s="6"/>
      <c r="N28" s="3">
        <v>1342949</v>
      </c>
      <c r="O28" s="6"/>
      <c r="P28" s="3">
        <v>3426447</v>
      </c>
      <c r="Q28" s="3"/>
    </row>
    <row r="29" spans="1:17" ht="12.75">
      <c r="A29" s="3"/>
      <c r="B29" s="12">
        <v>65</v>
      </c>
      <c r="C29" s="11" t="s">
        <v>24</v>
      </c>
      <c r="D29" s="1" t="s">
        <v>15</v>
      </c>
      <c r="F29" s="3">
        <v>20</v>
      </c>
      <c r="H29" s="3">
        <v>29080</v>
      </c>
      <c r="J29" s="3">
        <v>636966</v>
      </c>
      <c r="K29" s="6"/>
      <c r="L29" s="3">
        <v>3021580</v>
      </c>
      <c r="M29" s="6"/>
      <c r="N29" s="3">
        <v>4432246</v>
      </c>
      <c r="O29" s="6"/>
      <c r="P29" s="3">
        <v>8367997</v>
      </c>
      <c r="Q29" s="3"/>
    </row>
    <row r="30" spans="1:17" ht="12.75">
      <c r="A30" s="3"/>
      <c r="B30" s="12">
        <v>70</v>
      </c>
      <c r="C30" s="11" t="s">
        <v>24</v>
      </c>
      <c r="D30" s="1" t="s">
        <v>14</v>
      </c>
      <c r="F30" s="3">
        <v>8</v>
      </c>
      <c r="H30" s="3">
        <v>18000</v>
      </c>
      <c r="J30" s="3">
        <v>411881</v>
      </c>
      <c r="K30" s="6"/>
      <c r="L30" s="3">
        <v>2228518</v>
      </c>
      <c r="M30" s="6"/>
      <c r="N30" s="3">
        <v>3800882</v>
      </c>
      <c r="O30" s="6"/>
      <c r="P30" s="3">
        <v>6161079</v>
      </c>
      <c r="Q30" s="3"/>
    </row>
    <row r="31" spans="1:17" ht="12.75">
      <c r="A31" s="3"/>
      <c r="B31" s="12">
        <v>75</v>
      </c>
      <c r="C31" s="11" t="s">
        <v>24</v>
      </c>
      <c r="D31" s="1" t="s">
        <v>13</v>
      </c>
      <c r="F31" s="3">
        <v>5</v>
      </c>
      <c r="H31" s="3">
        <v>6000</v>
      </c>
      <c r="J31" s="3">
        <v>153427</v>
      </c>
      <c r="K31" s="6"/>
      <c r="L31" s="3">
        <v>940461</v>
      </c>
      <c r="M31" s="6"/>
      <c r="N31" s="3">
        <v>2026747</v>
      </c>
      <c r="O31" s="6"/>
      <c r="P31" s="3">
        <v>5213418</v>
      </c>
      <c r="Q31" s="3"/>
    </row>
    <row r="32" spans="1:17" ht="12.75">
      <c r="A32" s="3"/>
      <c r="B32" s="12">
        <v>80</v>
      </c>
      <c r="C32" s="11" t="s">
        <v>24</v>
      </c>
      <c r="D32" s="1" t="s">
        <v>12</v>
      </c>
      <c r="F32" s="3">
        <v>2</v>
      </c>
      <c r="H32" s="3">
        <v>12000</v>
      </c>
      <c r="J32" s="3">
        <v>100875</v>
      </c>
      <c r="K32" s="6"/>
      <c r="L32" s="3">
        <v>1107503</v>
      </c>
      <c r="M32" s="6"/>
      <c r="N32" s="3">
        <v>1689427</v>
      </c>
      <c r="O32" s="6"/>
      <c r="P32" s="3">
        <v>3556654</v>
      </c>
      <c r="Q32" s="3"/>
    </row>
    <row r="33" spans="1:17" ht="12.75">
      <c r="A33" s="3"/>
      <c r="B33" s="12">
        <v>85</v>
      </c>
      <c r="C33" s="11" t="s">
        <v>24</v>
      </c>
      <c r="D33" s="1" t="s">
        <v>11</v>
      </c>
      <c r="F33" s="3">
        <v>9</v>
      </c>
      <c r="H33" s="3">
        <v>25500</v>
      </c>
      <c r="J33" s="3">
        <v>262312</v>
      </c>
      <c r="K33" s="6"/>
      <c r="L33" s="3">
        <v>1720883</v>
      </c>
      <c r="M33" s="6"/>
      <c r="N33" s="3">
        <v>2640264</v>
      </c>
      <c r="O33" s="6"/>
      <c r="P33" s="3">
        <v>5977932</v>
      </c>
      <c r="Q33" s="3"/>
    </row>
    <row r="34" spans="1:17" ht="12.75">
      <c r="A34" s="3"/>
      <c r="B34" s="12">
        <v>90</v>
      </c>
      <c r="C34" s="11" t="s">
        <v>24</v>
      </c>
      <c r="D34" s="1" t="s">
        <v>10</v>
      </c>
      <c r="F34" s="3">
        <v>1</v>
      </c>
      <c r="H34" s="3">
        <v>6000</v>
      </c>
      <c r="J34" s="3">
        <v>19847</v>
      </c>
      <c r="K34" s="6"/>
      <c r="L34" s="3">
        <v>417584</v>
      </c>
      <c r="M34" s="6"/>
      <c r="N34" s="3">
        <v>559962</v>
      </c>
      <c r="O34" s="6"/>
      <c r="P34" s="3">
        <v>1004060</v>
      </c>
      <c r="Q34" s="3"/>
    </row>
    <row r="35" spans="1:17" ht="12.75">
      <c r="A35" s="3"/>
      <c r="B35" s="12">
        <v>95</v>
      </c>
      <c r="C35" s="11" t="s">
        <v>24</v>
      </c>
      <c r="D35" s="1" t="s">
        <v>9</v>
      </c>
      <c r="F35" s="3">
        <v>4</v>
      </c>
      <c r="H35" s="3">
        <v>6000</v>
      </c>
      <c r="J35" s="3">
        <v>108439</v>
      </c>
      <c r="K35" s="6"/>
      <c r="L35" s="3">
        <v>1995767</v>
      </c>
      <c r="M35" s="6"/>
      <c r="N35" s="3">
        <v>2956248</v>
      </c>
      <c r="O35" s="6"/>
      <c r="P35" s="3">
        <v>7664935</v>
      </c>
      <c r="Q35" s="3"/>
    </row>
    <row r="36" spans="1:17" ht="12.75">
      <c r="A36" s="7"/>
      <c r="B36" s="164" t="s">
        <v>8</v>
      </c>
      <c r="C36" s="164"/>
      <c r="D36" s="164"/>
      <c r="E36" s="10"/>
      <c r="F36" s="8">
        <v>6</v>
      </c>
      <c r="G36" s="10"/>
      <c r="H36" s="8">
        <v>0</v>
      </c>
      <c r="I36" s="10"/>
      <c r="J36" s="8">
        <v>87231</v>
      </c>
      <c r="K36" s="9"/>
      <c r="L36" s="8">
        <v>412049</v>
      </c>
      <c r="M36" s="9"/>
      <c r="N36" s="8">
        <v>172731</v>
      </c>
      <c r="O36" s="9"/>
      <c r="P36" s="8">
        <v>485861</v>
      </c>
      <c r="Q36" s="7"/>
    </row>
    <row r="37" spans="1:17" ht="12.75">
      <c r="A37" s="3"/>
      <c r="B37" s="5" t="s">
        <v>7</v>
      </c>
      <c r="C37" s="4"/>
      <c r="D37" s="4"/>
      <c r="F37" s="3">
        <f>SUM(F21:F36)</f>
        <v>765</v>
      </c>
      <c r="H37" s="3">
        <f>SUM(H21:H36)</f>
        <v>1241757</v>
      </c>
      <c r="J37" s="3">
        <f>SUM(J21:J36)</f>
        <v>18812657</v>
      </c>
      <c r="K37" s="6"/>
      <c r="L37" s="3">
        <f>SUM(L21:L36)</f>
        <v>60907375</v>
      </c>
      <c r="M37" s="6"/>
      <c r="N37" s="3">
        <f>SUM(N21:N36)</f>
        <v>45276653</v>
      </c>
      <c r="O37" s="6"/>
      <c r="P37" s="3">
        <f>SUM(P21:P36)</f>
        <v>101984195</v>
      </c>
      <c r="Q37" s="3"/>
    </row>
    <row r="38" spans="1:17" ht="12.75">
      <c r="A38" s="2"/>
      <c r="L38" s="2"/>
      <c r="P38" s="2"/>
      <c r="Q38" s="2"/>
    </row>
    <row r="39" spans="1:17" ht="12.75">
      <c r="A39" s="3"/>
      <c r="B39" s="5" t="s">
        <v>6</v>
      </c>
      <c r="C39" s="4"/>
      <c r="F39" s="3">
        <v>13</v>
      </c>
      <c r="H39" s="3">
        <v>18000</v>
      </c>
      <c r="J39" s="3">
        <v>587966</v>
      </c>
      <c r="K39" s="6"/>
      <c r="L39" s="3">
        <v>10935038</v>
      </c>
      <c r="M39" s="6"/>
      <c r="N39" s="3">
        <v>13885122</v>
      </c>
      <c r="O39" s="6"/>
      <c r="P39" s="3">
        <v>50267655</v>
      </c>
      <c r="Q39" s="3"/>
    </row>
    <row r="40" spans="1:17" ht="12.75">
      <c r="A40" s="2"/>
      <c r="L40" s="2"/>
      <c r="P40" s="2"/>
      <c r="Q40" s="2"/>
    </row>
    <row r="41" spans="1:17" ht="12.75">
      <c r="A41" s="3"/>
      <c r="B41" s="5" t="s">
        <v>5</v>
      </c>
      <c r="C41" s="4"/>
      <c r="F41" s="3">
        <f>F19+F37+F39</f>
        <v>8208</v>
      </c>
      <c r="H41" s="3">
        <f>H19+H37+H39</f>
        <v>5549619</v>
      </c>
      <c r="J41" s="3">
        <f>J19+J37+J39</f>
        <v>100514073</v>
      </c>
      <c r="L41" s="3">
        <f>L19+L37+L39</f>
        <v>235401598</v>
      </c>
      <c r="N41" s="3">
        <f>N19+N37+N39</f>
        <v>146542456</v>
      </c>
      <c r="P41" s="3">
        <f>P19+P37+P39</f>
        <v>362492993</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40</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3</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154</v>
      </c>
      <c r="H13" s="3">
        <v>8948</v>
      </c>
      <c r="J13" s="3">
        <v>792712</v>
      </c>
      <c r="K13" s="6"/>
      <c r="L13" s="3">
        <v>1416500</v>
      </c>
      <c r="M13" s="6"/>
      <c r="N13" s="3">
        <v>598628</v>
      </c>
      <c r="O13" s="6"/>
      <c r="P13" s="3">
        <v>1531844</v>
      </c>
      <c r="Q13" s="3"/>
    </row>
    <row r="14" spans="1:17" ht="12.75">
      <c r="A14" s="3"/>
      <c r="B14" s="12">
        <v>5</v>
      </c>
      <c r="C14" s="11" t="s">
        <v>24</v>
      </c>
      <c r="D14" s="14">
        <v>9</v>
      </c>
      <c r="F14" s="3">
        <v>156</v>
      </c>
      <c r="H14" s="3">
        <v>35235</v>
      </c>
      <c r="J14" s="3">
        <v>721680</v>
      </c>
      <c r="K14" s="6"/>
      <c r="L14" s="3">
        <v>1852446</v>
      </c>
      <c r="M14" s="6"/>
      <c r="N14" s="3">
        <v>768863</v>
      </c>
      <c r="O14" s="6"/>
      <c r="P14" s="3">
        <v>2093783</v>
      </c>
      <c r="Q14" s="3"/>
    </row>
    <row r="15" spans="1:17" ht="12.75">
      <c r="A15" s="3"/>
      <c r="B15" s="12">
        <v>10</v>
      </c>
      <c r="C15" s="11" t="s">
        <v>24</v>
      </c>
      <c r="D15" s="14">
        <v>14</v>
      </c>
      <c r="F15" s="3">
        <v>98</v>
      </c>
      <c r="H15" s="3">
        <v>53400</v>
      </c>
      <c r="J15" s="3">
        <v>700301</v>
      </c>
      <c r="K15" s="6"/>
      <c r="L15" s="3">
        <v>1914805</v>
      </c>
      <c r="M15" s="6"/>
      <c r="N15" s="3">
        <v>512216</v>
      </c>
      <c r="O15" s="6"/>
      <c r="P15" s="3">
        <v>1484386</v>
      </c>
      <c r="Q15" s="3"/>
    </row>
    <row r="16" spans="1:17" ht="12.75">
      <c r="A16" s="3"/>
      <c r="B16" s="12">
        <v>15</v>
      </c>
      <c r="C16" s="11" t="s">
        <v>24</v>
      </c>
      <c r="D16" s="14">
        <v>19</v>
      </c>
      <c r="F16" s="3">
        <v>142</v>
      </c>
      <c r="H16" s="3">
        <v>33500</v>
      </c>
      <c r="J16" s="3">
        <v>862434</v>
      </c>
      <c r="K16" s="6"/>
      <c r="L16" s="3">
        <v>2268588</v>
      </c>
      <c r="M16" s="6"/>
      <c r="N16" s="3">
        <v>835434</v>
      </c>
      <c r="O16" s="6"/>
      <c r="P16" s="3">
        <v>2360914</v>
      </c>
      <c r="Q16" s="3"/>
    </row>
    <row r="17" spans="1:17" ht="12.75">
      <c r="A17" s="3"/>
      <c r="B17" s="12">
        <v>20</v>
      </c>
      <c r="C17" s="11" t="s">
        <v>24</v>
      </c>
      <c r="D17" s="14">
        <v>24</v>
      </c>
      <c r="F17" s="3">
        <v>48</v>
      </c>
      <c r="H17" s="3">
        <v>18000</v>
      </c>
      <c r="J17" s="3">
        <v>713855</v>
      </c>
      <c r="K17" s="6"/>
      <c r="L17" s="3">
        <v>1450780</v>
      </c>
      <c r="M17" s="6"/>
      <c r="N17" s="3">
        <v>436491</v>
      </c>
      <c r="O17" s="6"/>
      <c r="P17" s="3">
        <v>1006254</v>
      </c>
      <c r="Q17" s="3"/>
    </row>
    <row r="18" spans="1:17" ht="12.75">
      <c r="A18" s="7"/>
      <c r="B18" s="164" t="s">
        <v>8</v>
      </c>
      <c r="C18" s="164"/>
      <c r="D18" s="164"/>
      <c r="E18" s="10"/>
      <c r="F18" s="8">
        <v>24</v>
      </c>
      <c r="G18" s="10"/>
      <c r="H18" s="8">
        <v>0</v>
      </c>
      <c r="I18" s="10"/>
      <c r="J18" s="8">
        <v>256889</v>
      </c>
      <c r="K18" s="9"/>
      <c r="L18" s="8">
        <v>474550</v>
      </c>
      <c r="M18" s="9"/>
      <c r="N18" s="8">
        <v>170785</v>
      </c>
      <c r="O18" s="9"/>
      <c r="P18" s="8">
        <v>374092</v>
      </c>
      <c r="Q18" s="7"/>
    </row>
    <row r="19" spans="1:17" ht="12.75">
      <c r="A19" s="3"/>
      <c r="B19" s="5" t="s">
        <v>25</v>
      </c>
      <c r="C19" s="5"/>
      <c r="D19" s="5"/>
      <c r="E19" s="5"/>
      <c r="F19" s="3">
        <f>SUM(F13:F18)</f>
        <v>622</v>
      </c>
      <c r="H19" s="3">
        <f>SUM(H13:H18)</f>
        <v>149083</v>
      </c>
      <c r="J19" s="3">
        <f>SUM(J13:J18)</f>
        <v>4047871</v>
      </c>
      <c r="K19" s="6"/>
      <c r="L19" s="3">
        <f>SUM(L13:L18)</f>
        <v>9377669</v>
      </c>
      <c r="M19" s="6"/>
      <c r="N19" s="3">
        <f>SUM(N13:N18)</f>
        <v>3322417</v>
      </c>
      <c r="O19" s="6"/>
      <c r="P19" s="3">
        <f>SUM(P13:P18)</f>
        <v>8851273</v>
      </c>
      <c r="Q19" s="3"/>
    </row>
    <row r="20" spans="1:17" ht="12.75">
      <c r="A20" s="3"/>
      <c r="F20" s="6"/>
      <c r="J20" s="3"/>
      <c r="K20" s="6"/>
      <c r="L20" s="3"/>
      <c r="M20" s="6"/>
      <c r="N20" s="3"/>
      <c r="O20" s="6"/>
      <c r="P20" s="3"/>
      <c r="Q20" s="3"/>
    </row>
    <row r="21" spans="1:17" ht="12.75">
      <c r="A21" s="3"/>
      <c r="B21" s="13">
        <v>25</v>
      </c>
      <c r="C21" s="11" t="s">
        <v>24</v>
      </c>
      <c r="D21" s="1" t="s">
        <v>23</v>
      </c>
      <c r="F21" s="3">
        <v>19</v>
      </c>
      <c r="H21" s="3">
        <v>21500</v>
      </c>
      <c r="J21" s="3">
        <v>309694</v>
      </c>
      <c r="K21" s="6"/>
      <c r="L21" s="3">
        <v>830744</v>
      </c>
      <c r="M21" s="6"/>
      <c r="N21" s="3">
        <v>142886</v>
      </c>
      <c r="O21" s="6"/>
      <c r="P21" s="3">
        <v>489190</v>
      </c>
      <c r="Q21" s="3"/>
    </row>
    <row r="22" spans="1:17" ht="12.75">
      <c r="A22" s="3"/>
      <c r="B22" s="12">
        <v>30</v>
      </c>
      <c r="C22" s="11" t="s">
        <v>24</v>
      </c>
      <c r="D22" s="1" t="s">
        <v>22</v>
      </c>
      <c r="F22" s="3">
        <v>14</v>
      </c>
      <c r="H22" s="3">
        <v>3500</v>
      </c>
      <c r="J22" s="3">
        <v>196394</v>
      </c>
      <c r="K22" s="6"/>
      <c r="L22" s="3">
        <v>511693</v>
      </c>
      <c r="M22" s="6"/>
      <c r="N22" s="3">
        <v>140596</v>
      </c>
      <c r="O22" s="6"/>
      <c r="P22" s="3">
        <v>311881</v>
      </c>
      <c r="Q22" s="3"/>
    </row>
    <row r="23" spans="1:17" ht="12.75">
      <c r="A23" s="3"/>
      <c r="B23" s="12">
        <v>35</v>
      </c>
      <c r="C23" s="11" t="s">
        <v>24</v>
      </c>
      <c r="D23" s="1" t="s">
        <v>21</v>
      </c>
      <c r="F23" s="3">
        <v>5</v>
      </c>
      <c r="H23" s="3">
        <v>6000</v>
      </c>
      <c r="J23" s="3">
        <v>42335</v>
      </c>
      <c r="K23" s="6"/>
      <c r="L23" s="3">
        <v>177345</v>
      </c>
      <c r="M23" s="6"/>
      <c r="N23" s="3">
        <v>21462</v>
      </c>
      <c r="O23" s="6"/>
      <c r="P23" s="3">
        <v>75890</v>
      </c>
      <c r="Q23" s="3"/>
    </row>
    <row r="24" spans="1:17" ht="12.75">
      <c r="A24" s="3"/>
      <c r="B24" s="12">
        <v>40</v>
      </c>
      <c r="C24" s="11" t="s">
        <v>24</v>
      </c>
      <c r="D24" s="1" t="s">
        <v>20</v>
      </c>
      <c r="F24" s="3">
        <v>11</v>
      </c>
      <c r="H24" s="3">
        <v>20500</v>
      </c>
      <c r="J24" s="3">
        <v>139334</v>
      </c>
      <c r="K24" s="6"/>
      <c r="L24" s="3">
        <v>701858</v>
      </c>
      <c r="M24" s="6"/>
      <c r="N24" s="3">
        <v>75603</v>
      </c>
      <c r="O24" s="6"/>
      <c r="P24" s="3">
        <v>273420</v>
      </c>
      <c r="Q24" s="3"/>
    </row>
    <row r="25" spans="1:17" ht="12.75">
      <c r="A25" s="3"/>
      <c r="B25" s="12">
        <v>45</v>
      </c>
      <c r="C25" s="11" t="s">
        <v>24</v>
      </c>
      <c r="D25" s="1" t="s">
        <v>19</v>
      </c>
      <c r="F25" s="3">
        <v>1</v>
      </c>
      <c r="H25" s="3">
        <v>6000</v>
      </c>
      <c r="J25" s="3">
        <v>25177</v>
      </c>
      <c r="K25" s="6"/>
      <c r="L25" s="3">
        <v>73865</v>
      </c>
      <c r="M25" s="6"/>
      <c r="N25" s="3">
        <v>15346</v>
      </c>
      <c r="O25" s="6"/>
      <c r="P25" s="3">
        <v>39738</v>
      </c>
      <c r="Q25" s="3"/>
    </row>
    <row r="26" spans="1:17" ht="12.75">
      <c r="A26" s="3"/>
      <c r="B26" s="12">
        <v>50</v>
      </c>
      <c r="C26" s="11" t="s">
        <v>24</v>
      </c>
      <c r="D26" s="1" t="s">
        <v>18</v>
      </c>
      <c r="F26" s="3">
        <v>2</v>
      </c>
      <c r="H26" s="3">
        <v>0</v>
      </c>
      <c r="J26" s="3">
        <v>57012</v>
      </c>
      <c r="K26" s="6"/>
      <c r="L26" s="3">
        <v>120015</v>
      </c>
      <c r="M26" s="6"/>
      <c r="N26" s="3">
        <v>28398</v>
      </c>
      <c r="O26" s="6"/>
      <c r="P26" s="3">
        <v>48392</v>
      </c>
      <c r="Q26" s="3"/>
    </row>
    <row r="27" spans="1:17" ht="12.75">
      <c r="A27" s="3"/>
      <c r="B27" s="12">
        <v>55</v>
      </c>
      <c r="C27" s="11" t="s">
        <v>24</v>
      </c>
      <c r="D27" s="1" t="s">
        <v>17</v>
      </c>
      <c r="F27" s="3">
        <v>1</v>
      </c>
      <c r="H27" s="3">
        <v>0</v>
      </c>
      <c r="J27" s="3">
        <v>24563</v>
      </c>
      <c r="K27" s="6"/>
      <c r="L27" s="3">
        <v>56469</v>
      </c>
      <c r="M27" s="6"/>
      <c r="N27" s="3">
        <v>22351</v>
      </c>
      <c r="O27" s="6"/>
      <c r="P27" s="3">
        <v>38755</v>
      </c>
      <c r="Q27" s="3"/>
    </row>
    <row r="28" spans="1:17" ht="12.75">
      <c r="A28" s="3"/>
      <c r="B28" s="12">
        <v>60</v>
      </c>
      <c r="C28" s="11" t="s">
        <v>24</v>
      </c>
      <c r="D28" s="1" t="s">
        <v>16</v>
      </c>
      <c r="F28" s="3">
        <v>2</v>
      </c>
      <c r="H28" s="3">
        <v>0</v>
      </c>
      <c r="J28" s="3">
        <v>8433</v>
      </c>
      <c r="K28" s="6"/>
      <c r="L28" s="3">
        <v>246305</v>
      </c>
      <c r="M28" s="6"/>
      <c r="N28" s="3">
        <v>17249</v>
      </c>
      <c r="O28" s="6"/>
      <c r="P28" s="3">
        <v>136757</v>
      </c>
      <c r="Q28" s="3"/>
    </row>
    <row r="29" spans="1:17" ht="12.75">
      <c r="A29" s="3"/>
      <c r="B29" s="12">
        <v>65</v>
      </c>
      <c r="C29" s="11" t="s">
        <v>24</v>
      </c>
      <c r="D29" s="1" t="s">
        <v>15</v>
      </c>
      <c r="F29" s="3">
        <v>0</v>
      </c>
      <c r="H29" s="3">
        <v>0</v>
      </c>
      <c r="J29" s="3">
        <v>0</v>
      </c>
      <c r="K29" s="6"/>
      <c r="L29" s="3">
        <v>0</v>
      </c>
      <c r="M29" s="6"/>
      <c r="N29" s="3">
        <v>0</v>
      </c>
      <c r="O29" s="6"/>
      <c r="P29" s="3">
        <v>0</v>
      </c>
      <c r="Q29" s="3"/>
    </row>
    <row r="30" spans="1:17" ht="12.75">
      <c r="A30" s="3"/>
      <c r="B30" s="12">
        <v>70</v>
      </c>
      <c r="C30" s="11" t="s">
        <v>24</v>
      </c>
      <c r="D30" s="1" t="s">
        <v>14</v>
      </c>
      <c r="F30" s="3">
        <v>0</v>
      </c>
      <c r="H30" s="3">
        <v>0</v>
      </c>
      <c r="J30" s="3">
        <v>0</v>
      </c>
      <c r="K30" s="6"/>
      <c r="L30" s="3">
        <v>0</v>
      </c>
      <c r="M30" s="6"/>
      <c r="N30" s="3">
        <v>0</v>
      </c>
      <c r="O30" s="6"/>
      <c r="P30" s="3">
        <v>0</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1</v>
      </c>
      <c r="H32" s="3">
        <v>0</v>
      </c>
      <c r="J32" s="3">
        <v>87675</v>
      </c>
      <c r="K32" s="6"/>
      <c r="L32" s="3">
        <v>183003</v>
      </c>
      <c r="M32" s="6"/>
      <c r="N32" s="3">
        <v>12198</v>
      </c>
      <c r="O32" s="6"/>
      <c r="P32" s="3">
        <v>42306</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4" t="s">
        <v>8</v>
      </c>
      <c r="C36" s="164"/>
      <c r="D36" s="164"/>
      <c r="E36" s="10"/>
      <c r="F36" s="8">
        <v>2</v>
      </c>
      <c r="G36" s="10"/>
      <c r="H36" s="8">
        <v>0</v>
      </c>
      <c r="I36" s="10"/>
      <c r="J36" s="8">
        <v>48914</v>
      </c>
      <c r="K36" s="9"/>
      <c r="L36" s="8">
        <v>125862</v>
      </c>
      <c r="M36" s="9"/>
      <c r="N36" s="8">
        <v>16518</v>
      </c>
      <c r="O36" s="9"/>
      <c r="P36" s="8">
        <v>62094</v>
      </c>
      <c r="Q36" s="7"/>
    </row>
    <row r="37" spans="1:17" ht="12.75">
      <c r="A37" s="3"/>
      <c r="B37" s="5" t="s">
        <v>7</v>
      </c>
      <c r="C37" s="4"/>
      <c r="D37" s="4"/>
      <c r="F37" s="3">
        <f>SUM(F21:F36)</f>
        <v>58</v>
      </c>
      <c r="H37" s="3">
        <f>SUM(H21:H36)</f>
        <v>57500</v>
      </c>
      <c r="J37" s="3">
        <f>SUM(J21:J36)</f>
        <v>939531</v>
      </c>
      <c r="K37" s="6"/>
      <c r="L37" s="3">
        <f>SUM(L21:L36)</f>
        <v>3027159</v>
      </c>
      <c r="M37" s="6"/>
      <c r="N37" s="3">
        <f>SUM(N21:N36)</f>
        <v>492607</v>
      </c>
      <c r="O37" s="6"/>
      <c r="P37" s="3">
        <f>SUM(P21:P36)</f>
        <v>1518423</v>
      </c>
      <c r="Q37" s="3"/>
    </row>
    <row r="38" spans="1:17" ht="12.75">
      <c r="A38" s="2"/>
      <c r="L38" s="2"/>
      <c r="P38" s="2"/>
      <c r="Q38" s="2"/>
    </row>
    <row r="39" spans="1:17" ht="12.75">
      <c r="A39" s="3"/>
      <c r="B39" s="5" t="s">
        <v>6</v>
      </c>
      <c r="C39" s="4"/>
      <c r="F39" s="3">
        <v>0</v>
      </c>
      <c r="H39" s="3">
        <v>0</v>
      </c>
      <c r="J39" s="3">
        <v>0</v>
      </c>
      <c r="K39" s="6"/>
      <c r="L39" s="3">
        <v>0</v>
      </c>
      <c r="M39" s="6"/>
      <c r="N39" s="3">
        <v>0</v>
      </c>
      <c r="O39" s="6"/>
      <c r="P39" s="3">
        <v>0</v>
      </c>
      <c r="Q39" s="3"/>
    </row>
    <row r="40" spans="1:17" ht="12.75">
      <c r="A40" s="2"/>
      <c r="L40" s="2"/>
      <c r="P40" s="2"/>
      <c r="Q40" s="2"/>
    </row>
    <row r="41" spans="1:17" ht="12.75">
      <c r="A41" s="3"/>
      <c r="B41" s="5" t="s">
        <v>5</v>
      </c>
      <c r="C41" s="4"/>
      <c r="F41" s="3">
        <f>F19+F37+F39</f>
        <v>680</v>
      </c>
      <c r="H41" s="3">
        <f>H19+H37+H39</f>
        <v>206583</v>
      </c>
      <c r="J41" s="3">
        <f>J19+J37+J39</f>
        <v>4987402</v>
      </c>
      <c r="L41" s="3">
        <f>L19+L37+L39</f>
        <v>12404828</v>
      </c>
      <c r="N41" s="3">
        <f>N19+N37+N39</f>
        <v>3815024</v>
      </c>
      <c r="P41" s="3">
        <f>P19+P37+P39</f>
        <v>10369696</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41</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46</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885</v>
      </c>
      <c r="H13" s="3">
        <v>115972</v>
      </c>
      <c r="J13" s="3">
        <v>3925858</v>
      </c>
      <c r="K13" s="6"/>
      <c r="L13" s="3">
        <v>7708751</v>
      </c>
      <c r="M13" s="6"/>
      <c r="N13" s="3">
        <v>3999807</v>
      </c>
      <c r="O13" s="6"/>
      <c r="P13" s="3">
        <v>11106468</v>
      </c>
      <c r="Q13" s="3"/>
    </row>
    <row r="14" spans="1:17" ht="12.75">
      <c r="A14" s="3"/>
      <c r="B14" s="12">
        <v>5</v>
      </c>
      <c r="C14" s="11" t="s">
        <v>24</v>
      </c>
      <c r="D14" s="14">
        <v>9</v>
      </c>
      <c r="F14" s="3">
        <v>1222</v>
      </c>
      <c r="H14" s="3">
        <v>366922</v>
      </c>
      <c r="J14" s="3">
        <v>7666034</v>
      </c>
      <c r="K14" s="6"/>
      <c r="L14" s="3">
        <v>17155043</v>
      </c>
      <c r="M14" s="6"/>
      <c r="N14" s="3">
        <v>6692256</v>
      </c>
      <c r="O14" s="6"/>
      <c r="P14" s="3">
        <v>21339575</v>
      </c>
      <c r="Q14" s="3"/>
    </row>
    <row r="15" spans="1:17" ht="12.75">
      <c r="A15" s="3"/>
      <c r="B15" s="12">
        <v>10</v>
      </c>
      <c r="C15" s="11" t="s">
        <v>24</v>
      </c>
      <c r="D15" s="14">
        <v>14</v>
      </c>
      <c r="F15" s="3">
        <v>740</v>
      </c>
      <c r="H15" s="3">
        <v>361225</v>
      </c>
      <c r="J15" s="3">
        <v>6931023</v>
      </c>
      <c r="K15" s="6"/>
      <c r="L15" s="3">
        <v>16333811</v>
      </c>
      <c r="M15" s="6"/>
      <c r="N15" s="3">
        <v>5476212</v>
      </c>
      <c r="O15" s="6"/>
      <c r="P15" s="3">
        <v>17471215</v>
      </c>
      <c r="Q15" s="3"/>
    </row>
    <row r="16" spans="1:17" ht="12.75">
      <c r="A16" s="3"/>
      <c r="B16" s="12">
        <v>15</v>
      </c>
      <c r="C16" s="11" t="s">
        <v>24</v>
      </c>
      <c r="D16" s="14">
        <v>19</v>
      </c>
      <c r="F16" s="3">
        <v>368</v>
      </c>
      <c r="H16" s="3">
        <v>227840</v>
      </c>
      <c r="J16" s="3">
        <v>3628264</v>
      </c>
      <c r="K16" s="6"/>
      <c r="L16" s="3">
        <v>9880925</v>
      </c>
      <c r="M16" s="6"/>
      <c r="N16" s="3">
        <v>2898995</v>
      </c>
      <c r="O16" s="6"/>
      <c r="P16" s="3">
        <v>10185270</v>
      </c>
      <c r="Q16" s="3"/>
    </row>
    <row r="17" spans="1:17" ht="12.75">
      <c r="A17" s="3"/>
      <c r="B17" s="12">
        <v>20</v>
      </c>
      <c r="C17" s="11" t="s">
        <v>24</v>
      </c>
      <c r="D17" s="14">
        <v>24</v>
      </c>
      <c r="F17" s="3">
        <v>176</v>
      </c>
      <c r="H17" s="3">
        <v>95031</v>
      </c>
      <c r="J17" s="3">
        <v>2276264</v>
      </c>
      <c r="K17" s="6"/>
      <c r="L17" s="3">
        <v>6365720</v>
      </c>
      <c r="M17" s="6"/>
      <c r="N17" s="3">
        <v>1624385</v>
      </c>
      <c r="O17" s="6"/>
      <c r="P17" s="3">
        <v>5668881</v>
      </c>
      <c r="Q17" s="3"/>
    </row>
    <row r="18" spans="1:17" ht="12.75">
      <c r="A18" s="7"/>
      <c r="B18" s="164" t="s">
        <v>8</v>
      </c>
      <c r="C18" s="164"/>
      <c r="D18" s="164"/>
      <c r="E18" s="10"/>
      <c r="F18" s="8">
        <v>42</v>
      </c>
      <c r="G18" s="10"/>
      <c r="H18" s="8">
        <v>6884</v>
      </c>
      <c r="I18" s="10"/>
      <c r="J18" s="8">
        <v>548852</v>
      </c>
      <c r="K18" s="9"/>
      <c r="L18" s="8">
        <v>1275514</v>
      </c>
      <c r="M18" s="9"/>
      <c r="N18" s="8">
        <v>344241</v>
      </c>
      <c r="O18" s="9"/>
      <c r="P18" s="8">
        <v>1067486</v>
      </c>
      <c r="Q18" s="7"/>
    </row>
    <row r="19" spans="1:17" ht="12.75">
      <c r="A19" s="3"/>
      <c r="B19" s="5" t="s">
        <v>25</v>
      </c>
      <c r="C19" s="5"/>
      <c r="D19" s="5"/>
      <c r="E19" s="5"/>
      <c r="F19" s="3">
        <f>SUM(F13:F18)</f>
        <v>3433</v>
      </c>
      <c r="H19" s="3">
        <f>SUM(H13:H18)</f>
        <v>1173874</v>
      </c>
      <c r="J19" s="3">
        <f>SUM(J13:J18)</f>
        <v>24976295</v>
      </c>
      <c r="K19" s="6"/>
      <c r="L19" s="3">
        <f>SUM(L13:L18)</f>
        <v>58719764</v>
      </c>
      <c r="M19" s="6"/>
      <c r="N19" s="3">
        <f>SUM(N13:N18)</f>
        <v>21035896</v>
      </c>
      <c r="O19" s="6"/>
      <c r="P19" s="3">
        <f>SUM(P13:P18)</f>
        <v>66838895</v>
      </c>
      <c r="Q19" s="3"/>
    </row>
    <row r="20" spans="1:17" ht="12.75">
      <c r="A20" s="3"/>
      <c r="F20" s="6"/>
      <c r="J20" s="3"/>
      <c r="K20" s="6"/>
      <c r="L20" s="3"/>
      <c r="M20" s="6"/>
      <c r="N20" s="3"/>
      <c r="O20" s="6"/>
      <c r="P20" s="3"/>
      <c r="Q20" s="3"/>
    </row>
    <row r="21" spans="1:17" ht="12.75">
      <c r="A21" s="3"/>
      <c r="B21" s="13">
        <v>25</v>
      </c>
      <c r="C21" s="11" t="s">
        <v>24</v>
      </c>
      <c r="D21" s="1" t="s">
        <v>23</v>
      </c>
      <c r="F21" s="3">
        <v>79</v>
      </c>
      <c r="H21" s="3">
        <v>33197</v>
      </c>
      <c r="J21" s="3">
        <v>1451133</v>
      </c>
      <c r="K21" s="6"/>
      <c r="L21" s="3">
        <v>3237463</v>
      </c>
      <c r="M21" s="6"/>
      <c r="N21" s="3">
        <v>851462</v>
      </c>
      <c r="O21" s="6"/>
      <c r="P21" s="3">
        <v>2698395</v>
      </c>
      <c r="Q21" s="3"/>
    </row>
    <row r="22" spans="1:17" ht="12.75">
      <c r="A22" s="3"/>
      <c r="B22" s="12">
        <v>30</v>
      </c>
      <c r="C22" s="11" t="s">
        <v>24</v>
      </c>
      <c r="D22" s="1" t="s">
        <v>22</v>
      </c>
      <c r="F22" s="3">
        <v>41</v>
      </c>
      <c r="H22" s="3">
        <v>27000</v>
      </c>
      <c r="J22" s="3">
        <v>589920</v>
      </c>
      <c r="K22" s="6"/>
      <c r="L22" s="3">
        <v>1754781</v>
      </c>
      <c r="M22" s="6"/>
      <c r="N22" s="3">
        <v>440832</v>
      </c>
      <c r="O22" s="6"/>
      <c r="P22" s="3">
        <v>1487611</v>
      </c>
      <c r="Q22" s="3"/>
    </row>
    <row r="23" spans="1:17" ht="12.75">
      <c r="A23" s="3"/>
      <c r="B23" s="12">
        <v>35</v>
      </c>
      <c r="C23" s="11" t="s">
        <v>24</v>
      </c>
      <c r="D23" s="1" t="s">
        <v>21</v>
      </c>
      <c r="F23" s="3">
        <v>29</v>
      </c>
      <c r="H23" s="3">
        <v>36000</v>
      </c>
      <c r="J23" s="3">
        <v>471375</v>
      </c>
      <c r="K23" s="6"/>
      <c r="L23" s="3">
        <v>1419969</v>
      </c>
      <c r="M23" s="6"/>
      <c r="N23" s="3">
        <v>394291</v>
      </c>
      <c r="O23" s="6"/>
      <c r="P23" s="3">
        <v>1272150</v>
      </c>
      <c r="Q23" s="3"/>
    </row>
    <row r="24" spans="1:17" ht="12.75">
      <c r="A24" s="3"/>
      <c r="B24" s="12">
        <v>40</v>
      </c>
      <c r="C24" s="11" t="s">
        <v>24</v>
      </c>
      <c r="D24" s="1" t="s">
        <v>20</v>
      </c>
      <c r="F24" s="3">
        <v>20</v>
      </c>
      <c r="H24" s="3">
        <v>12500</v>
      </c>
      <c r="J24" s="3">
        <v>443427</v>
      </c>
      <c r="K24" s="6"/>
      <c r="L24" s="3">
        <v>1137473</v>
      </c>
      <c r="M24" s="6"/>
      <c r="N24" s="3">
        <v>459754</v>
      </c>
      <c r="O24" s="6"/>
      <c r="P24" s="3">
        <v>1071227</v>
      </c>
      <c r="Q24" s="3"/>
    </row>
    <row r="25" spans="1:17" ht="12.75">
      <c r="A25" s="3"/>
      <c r="B25" s="12">
        <v>45</v>
      </c>
      <c r="C25" s="11" t="s">
        <v>24</v>
      </c>
      <c r="D25" s="1" t="s">
        <v>19</v>
      </c>
      <c r="F25" s="3">
        <v>8</v>
      </c>
      <c r="H25" s="3">
        <v>1500</v>
      </c>
      <c r="J25" s="3">
        <v>175145</v>
      </c>
      <c r="K25" s="6"/>
      <c r="L25" s="3">
        <v>616108</v>
      </c>
      <c r="M25" s="6"/>
      <c r="N25" s="3">
        <v>124247</v>
      </c>
      <c r="O25" s="6"/>
      <c r="P25" s="3">
        <v>502302</v>
      </c>
      <c r="Q25" s="3"/>
    </row>
    <row r="26" spans="1:17" ht="12.75">
      <c r="A26" s="3"/>
      <c r="B26" s="12">
        <v>50</v>
      </c>
      <c r="C26" s="11" t="s">
        <v>24</v>
      </c>
      <c r="D26" s="1" t="s">
        <v>18</v>
      </c>
      <c r="F26" s="3">
        <v>8</v>
      </c>
      <c r="H26" s="3">
        <v>24000</v>
      </c>
      <c r="J26" s="3">
        <v>228621</v>
      </c>
      <c r="K26" s="6"/>
      <c r="L26" s="3">
        <v>582494</v>
      </c>
      <c r="M26" s="6"/>
      <c r="N26" s="3">
        <v>131130</v>
      </c>
      <c r="O26" s="6"/>
      <c r="P26" s="3">
        <v>500686</v>
      </c>
      <c r="Q26" s="3"/>
    </row>
    <row r="27" spans="1:17" ht="12.75">
      <c r="A27" s="3"/>
      <c r="B27" s="12">
        <v>55</v>
      </c>
      <c r="C27" s="11" t="s">
        <v>24</v>
      </c>
      <c r="D27" s="1" t="s">
        <v>17</v>
      </c>
      <c r="F27" s="3">
        <v>2</v>
      </c>
      <c r="H27" s="3">
        <v>0</v>
      </c>
      <c r="J27" s="3">
        <v>99432</v>
      </c>
      <c r="K27" s="6"/>
      <c r="L27" s="3">
        <v>204030</v>
      </c>
      <c r="M27" s="6"/>
      <c r="N27" s="3">
        <v>64514</v>
      </c>
      <c r="O27" s="6"/>
      <c r="P27" s="3">
        <v>209735</v>
      </c>
      <c r="Q27" s="3"/>
    </row>
    <row r="28" spans="1:17" ht="12.75">
      <c r="A28" s="3"/>
      <c r="B28" s="12">
        <v>60</v>
      </c>
      <c r="C28" s="11" t="s">
        <v>24</v>
      </c>
      <c r="D28" s="1" t="s">
        <v>16</v>
      </c>
      <c r="F28" s="3">
        <v>4</v>
      </c>
      <c r="H28" s="3">
        <v>0</v>
      </c>
      <c r="J28" s="3">
        <v>144325</v>
      </c>
      <c r="K28" s="6"/>
      <c r="L28" s="3">
        <v>493788</v>
      </c>
      <c r="M28" s="6"/>
      <c r="N28" s="3">
        <v>132916</v>
      </c>
      <c r="O28" s="6"/>
      <c r="P28" s="3">
        <v>345404</v>
      </c>
      <c r="Q28" s="3"/>
    </row>
    <row r="29" spans="1:17" ht="12.75">
      <c r="A29" s="3"/>
      <c r="B29" s="12">
        <v>65</v>
      </c>
      <c r="C29" s="11" t="s">
        <v>24</v>
      </c>
      <c r="D29" s="1" t="s">
        <v>15</v>
      </c>
      <c r="F29" s="3">
        <v>6</v>
      </c>
      <c r="H29" s="3">
        <v>0</v>
      </c>
      <c r="J29" s="3">
        <v>151195</v>
      </c>
      <c r="K29" s="6"/>
      <c r="L29" s="3">
        <v>545914</v>
      </c>
      <c r="M29" s="6"/>
      <c r="N29" s="3">
        <v>101064</v>
      </c>
      <c r="O29" s="6"/>
      <c r="P29" s="3">
        <v>367108</v>
      </c>
      <c r="Q29" s="3"/>
    </row>
    <row r="30" spans="1:17" ht="12.75">
      <c r="A30" s="3"/>
      <c r="B30" s="12">
        <v>70</v>
      </c>
      <c r="C30" s="11" t="s">
        <v>24</v>
      </c>
      <c r="D30" s="1" t="s">
        <v>14</v>
      </c>
      <c r="F30" s="3">
        <v>0</v>
      </c>
      <c r="H30" s="3">
        <v>0</v>
      </c>
      <c r="J30" s="3">
        <v>0</v>
      </c>
      <c r="K30" s="6"/>
      <c r="L30" s="3">
        <v>0</v>
      </c>
      <c r="M30" s="6"/>
      <c r="N30" s="3">
        <v>0</v>
      </c>
      <c r="O30" s="6"/>
      <c r="P30" s="3">
        <v>0</v>
      </c>
      <c r="Q30" s="3"/>
    </row>
    <row r="31" spans="1:17" ht="12.75">
      <c r="A31" s="3"/>
      <c r="B31" s="12">
        <v>75</v>
      </c>
      <c r="C31" s="11" t="s">
        <v>24</v>
      </c>
      <c r="D31" s="1" t="s">
        <v>13</v>
      </c>
      <c r="F31" s="3">
        <v>1</v>
      </c>
      <c r="H31" s="3">
        <v>0</v>
      </c>
      <c r="J31" s="3">
        <v>50444</v>
      </c>
      <c r="K31" s="6"/>
      <c r="L31" s="3">
        <v>104375</v>
      </c>
      <c r="M31" s="6"/>
      <c r="N31" s="3">
        <v>8527</v>
      </c>
      <c r="O31" s="6"/>
      <c r="P31" s="3">
        <v>26900</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64" t="s">
        <v>8</v>
      </c>
      <c r="C36" s="164"/>
      <c r="D36" s="164"/>
      <c r="E36" s="10"/>
      <c r="F36" s="8">
        <v>0</v>
      </c>
      <c r="G36" s="10"/>
      <c r="H36" s="8">
        <v>0</v>
      </c>
      <c r="I36" s="10"/>
      <c r="J36" s="8">
        <v>0</v>
      </c>
      <c r="K36" s="9"/>
      <c r="L36" s="8">
        <v>0</v>
      </c>
      <c r="M36" s="9"/>
      <c r="N36" s="8">
        <v>0</v>
      </c>
      <c r="O36" s="9"/>
      <c r="P36" s="8">
        <v>0</v>
      </c>
      <c r="Q36" s="7"/>
    </row>
    <row r="37" spans="1:17" ht="12.75">
      <c r="A37" s="3"/>
      <c r="B37" s="5" t="s">
        <v>7</v>
      </c>
      <c r="C37" s="4"/>
      <c r="D37" s="4"/>
      <c r="F37" s="3">
        <f>SUM(F21:F36)</f>
        <v>198</v>
      </c>
      <c r="H37" s="3">
        <f>SUM(H21:H36)</f>
        <v>134197</v>
      </c>
      <c r="J37" s="3">
        <f>SUM(J21:J36)</f>
        <v>3805017</v>
      </c>
      <c r="K37" s="6"/>
      <c r="L37" s="3">
        <f>SUM(L21:L36)</f>
        <v>10096395</v>
      </c>
      <c r="M37" s="6"/>
      <c r="N37" s="3">
        <f>SUM(N21:N36)</f>
        <v>2708737</v>
      </c>
      <c r="O37" s="6"/>
      <c r="P37" s="3">
        <f>SUM(P21:P36)</f>
        <v>8481518</v>
      </c>
      <c r="Q37" s="3"/>
    </row>
    <row r="38" spans="1:17" ht="12.75">
      <c r="A38" s="2"/>
      <c r="L38" s="2"/>
      <c r="P38" s="2"/>
      <c r="Q38" s="2"/>
    </row>
    <row r="39" spans="1:17" ht="12.75">
      <c r="A39" s="3"/>
      <c r="B39" s="5" t="s">
        <v>6</v>
      </c>
      <c r="C39" s="4"/>
      <c r="F39" s="3">
        <v>1</v>
      </c>
      <c r="H39" s="3">
        <v>0</v>
      </c>
      <c r="J39" s="3">
        <v>54443</v>
      </c>
      <c r="K39" s="6"/>
      <c r="L39" s="3">
        <v>130540</v>
      </c>
      <c r="M39" s="6"/>
      <c r="N39" s="3">
        <v>51027</v>
      </c>
      <c r="O39" s="6"/>
      <c r="P39" s="3">
        <v>142533</v>
      </c>
      <c r="Q39" s="3"/>
    </row>
    <row r="40" spans="1:17" ht="12.75">
      <c r="A40" s="2"/>
      <c r="L40" s="2"/>
      <c r="P40" s="2"/>
      <c r="Q40" s="2"/>
    </row>
    <row r="41" spans="1:17" ht="12.75">
      <c r="A41" s="3"/>
      <c r="B41" s="5" t="s">
        <v>5</v>
      </c>
      <c r="C41" s="4"/>
      <c r="F41" s="3">
        <f>F19+F37+F39</f>
        <v>3632</v>
      </c>
      <c r="H41" s="3">
        <f>H19+H37+H39</f>
        <v>1308071</v>
      </c>
      <c r="J41" s="3">
        <f>J19+J37+J39</f>
        <v>28835755</v>
      </c>
      <c r="L41" s="3">
        <f>L19+L37+L39</f>
        <v>68946699</v>
      </c>
      <c r="N41" s="3">
        <f>N19+N37+N39</f>
        <v>23795660</v>
      </c>
      <c r="P41" s="3">
        <f>P19+P37+P39</f>
        <v>75462946</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67" t="s">
        <v>42</v>
      </c>
      <c r="Q1" s="167"/>
    </row>
    <row r="5" spans="1:17" ht="12.75">
      <c r="A5" s="17"/>
      <c r="B5" s="165" t="s">
        <v>47</v>
      </c>
      <c r="C5" s="165"/>
      <c r="D5" s="165"/>
      <c r="E5" s="165"/>
      <c r="F5" s="165"/>
      <c r="G5" s="165"/>
      <c r="H5" s="165"/>
      <c r="I5" s="165"/>
      <c r="J5" s="165"/>
      <c r="K5" s="165"/>
      <c r="L5" s="165"/>
      <c r="M5" s="165"/>
      <c r="N5" s="165"/>
      <c r="O5" s="165"/>
      <c r="P5" s="165"/>
      <c r="Q5" s="17"/>
    </row>
    <row r="6" spans="1:17" ht="12.75">
      <c r="A6" s="17"/>
      <c r="B6" s="166" t="s">
        <v>45</v>
      </c>
      <c r="C6" s="166"/>
      <c r="D6" s="166"/>
      <c r="E6" s="166"/>
      <c r="F6" s="166"/>
      <c r="G6" s="166"/>
      <c r="H6" s="166"/>
      <c r="I6" s="166"/>
      <c r="J6" s="166"/>
      <c r="K6" s="166"/>
      <c r="L6" s="166"/>
      <c r="M6" s="166"/>
      <c r="N6" s="166"/>
      <c r="O6" s="166"/>
      <c r="P6" s="166"/>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1158</v>
      </c>
      <c r="H13" s="3">
        <v>141198</v>
      </c>
      <c r="J13" s="3">
        <v>2736382</v>
      </c>
      <c r="K13" s="6"/>
      <c r="L13" s="3">
        <v>6930256</v>
      </c>
      <c r="M13" s="6"/>
      <c r="N13" s="3">
        <v>3352147</v>
      </c>
      <c r="O13" s="6"/>
      <c r="P13" s="3">
        <v>12577913</v>
      </c>
      <c r="Q13" s="3"/>
    </row>
    <row r="14" spans="1:17" ht="12.75">
      <c r="A14" s="3"/>
      <c r="B14" s="12">
        <v>5</v>
      </c>
      <c r="C14" s="11" t="s">
        <v>24</v>
      </c>
      <c r="D14" s="14">
        <v>9</v>
      </c>
      <c r="F14" s="3">
        <v>1833</v>
      </c>
      <c r="H14" s="3">
        <v>504900</v>
      </c>
      <c r="J14" s="3">
        <v>6021231</v>
      </c>
      <c r="K14" s="6"/>
      <c r="L14" s="3">
        <v>17933946</v>
      </c>
      <c r="M14" s="6"/>
      <c r="N14" s="3">
        <v>6473077</v>
      </c>
      <c r="O14" s="6"/>
      <c r="P14" s="3">
        <v>25350931</v>
      </c>
      <c r="Q14" s="3"/>
    </row>
    <row r="15" spans="1:17" ht="12.75">
      <c r="A15" s="3"/>
      <c r="B15" s="12">
        <v>10</v>
      </c>
      <c r="C15" s="11" t="s">
        <v>24</v>
      </c>
      <c r="D15" s="14">
        <v>14</v>
      </c>
      <c r="F15" s="3">
        <v>1196</v>
      </c>
      <c r="H15" s="3">
        <v>581156</v>
      </c>
      <c r="J15" s="3">
        <v>5223204</v>
      </c>
      <c r="K15" s="6"/>
      <c r="L15" s="3">
        <v>18065018</v>
      </c>
      <c r="M15" s="6"/>
      <c r="N15" s="3">
        <v>4866536</v>
      </c>
      <c r="O15" s="6"/>
      <c r="P15" s="3">
        <v>22631528</v>
      </c>
      <c r="Q15" s="3"/>
    </row>
    <row r="16" spans="1:17" ht="12.75">
      <c r="A16" s="3"/>
      <c r="B16" s="12">
        <v>15</v>
      </c>
      <c r="C16" s="11" t="s">
        <v>24</v>
      </c>
      <c r="D16" s="14">
        <v>19</v>
      </c>
      <c r="F16" s="3">
        <v>606</v>
      </c>
      <c r="H16" s="3">
        <v>442387</v>
      </c>
      <c r="J16" s="3">
        <v>3666918</v>
      </c>
      <c r="K16" s="6"/>
      <c r="L16" s="3">
        <v>12812239</v>
      </c>
      <c r="M16" s="6"/>
      <c r="N16" s="3">
        <v>3089602</v>
      </c>
      <c r="O16" s="6"/>
      <c r="P16" s="3">
        <v>13525491</v>
      </c>
      <c r="Q16" s="3"/>
    </row>
    <row r="17" spans="1:17" ht="12.75">
      <c r="A17" s="3"/>
      <c r="B17" s="12">
        <v>20</v>
      </c>
      <c r="C17" s="11" t="s">
        <v>24</v>
      </c>
      <c r="D17" s="14">
        <v>24</v>
      </c>
      <c r="F17" s="3">
        <v>356</v>
      </c>
      <c r="H17" s="3">
        <v>256750</v>
      </c>
      <c r="J17" s="3">
        <v>2187648</v>
      </c>
      <c r="K17" s="6"/>
      <c r="L17" s="3">
        <v>8504024</v>
      </c>
      <c r="M17" s="6"/>
      <c r="N17" s="3">
        <v>1772147</v>
      </c>
      <c r="O17" s="6"/>
      <c r="P17" s="3">
        <v>7656307</v>
      </c>
      <c r="Q17" s="3"/>
    </row>
    <row r="18" spans="1:17" ht="12.75">
      <c r="A18" s="7"/>
      <c r="B18" s="164" t="s">
        <v>8</v>
      </c>
      <c r="C18" s="164"/>
      <c r="D18" s="164"/>
      <c r="E18" s="10"/>
      <c r="F18" s="8">
        <v>38</v>
      </c>
      <c r="G18" s="10"/>
      <c r="H18" s="8">
        <v>6000</v>
      </c>
      <c r="I18" s="10"/>
      <c r="J18" s="8">
        <v>264429</v>
      </c>
      <c r="K18" s="9"/>
      <c r="L18" s="8">
        <v>611418</v>
      </c>
      <c r="M18" s="9"/>
      <c r="N18" s="8">
        <v>343968</v>
      </c>
      <c r="O18" s="9"/>
      <c r="P18" s="8">
        <v>841105</v>
      </c>
      <c r="Q18" s="7"/>
    </row>
    <row r="19" spans="1:17" ht="12.75">
      <c r="A19" s="3"/>
      <c r="B19" s="5" t="s">
        <v>25</v>
      </c>
      <c r="C19" s="5"/>
      <c r="D19" s="5"/>
      <c r="E19" s="5"/>
      <c r="F19" s="3">
        <f>SUM(F13:F18)</f>
        <v>5187</v>
      </c>
      <c r="H19" s="3">
        <f>SUM(H13:H18)</f>
        <v>1932391</v>
      </c>
      <c r="J19" s="3">
        <f>SUM(J13:J18)</f>
        <v>20099812</v>
      </c>
      <c r="K19" s="6"/>
      <c r="L19" s="3">
        <f>SUM(L13:L18)</f>
        <v>64856901</v>
      </c>
      <c r="M19" s="6"/>
      <c r="N19" s="3">
        <f>SUM(N13:N18)</f>
        <v>19897477</v>
      </c>
      <c r="O19" s="6"/>
      <c r="P19" s="3">
        <f>SUM(P13:P18)</f>
        <v>82583275</v>
      </c>
      <c r="Q19" s="3"/>
    </row>
    <row r="20" spans="1:17" ht="12.75">
      <c r="A20" s="3"/>
      <c r="F20" s="6"/>
      <c r="J20" s="3"/>
      <c r="K20" s="6"/>
      <c r="L20" s="3"/>
      <c r="M20" s="6"/>
      <c r="N20" s="3"/>
      <c r="O20" s="6"/>
      <c r="P20" s="3"/>
      <c r="Q20" s="3"/>
    </row>
    <row r="21" spans="1:17" ht="12.75">
      <c r="A21" s="3"/>
      <c r="B21" s="13">
        <v>25</v>
      </c>
      <c r="C21" s="11" t="s">
        <v>24</v>
      </c>
      <c r="D21" s="1" t="s">
        <v>23</v>
      </c>
      <c r="F21" s="3">
        <v>161</v>
      </c>
      <c r="H21" s="3">
        <v>173196</v>
      </c>
      <c r="J21" s="3">
        <v>1441528</v>
      </c>
      <c r="K21" s="6"/>
      <c r="L21" s="3">
        <v>5387156</v>
      </c>
      <c r="M21" s="6"/>
      <c r="N21" s="3">
        <v>1094177</v>
      </c>
      <c r="O21" s="6"/>
      <c r="P21" s="3">
        <v>4659618</v>
      </c>
      <c r="Q21" s="3"/>
    </row>
    <row r="22" spans="1:17" ht="12.75">
      <c r="A22" s="3"/>
      <c r="B22" s="12">
        <v>30</v>
      </c>
      <c r="C22" s="11" t="s">
        <v>24</v>
      </c>
      <c r="D22" s="1" t="s">
        <v>22</v>
      </c>
      <c r="F22" s="3">
        <v>100</v>
      </c>
      <c r="H22" s="3">
        <v>133250</v>
      </c>
      <c r="J22" s="3">
        <v>1100234</v>
      </c>
      <c r="K22" s="6"/>
      <c r="L22" s="3">
        <v>3986821</v>
      </c>
      <c r="M22" s="6"/>
      <c r="N22" s="3">
        <v>952719</v>
      </c>
      <c r="O22" s="6"/>
      <c r="P22" s="3">
        <v>3350885</v>
      </c>
      <c r="Q22" s="3"/>
    </row>
    <row r="23" spans="1:17" ht="12.75">
      <c r="A23" s="3"/>
      <c r="B23" s="12">
        <v>35</v>
      </c>
      <c r="C23" s="11" t="s">
        <v>24</v>
      </c>
      <c r="D23" s="1" t="s">
        <v>21</v>
      </c>
      <c r="F23" s="3">
        <v>58</v>
      </c>
      <c r="H23" s="3">
        <v>122200</v>
      </c>
      <c r="J23" s="3">
        <v>660630</v>
      </c>
      <c r="K23" s="6"/>
      <c r="L23" s="3">
        <v>2879447</v>
      </c>
      <c r="M23" s="6"/>
      <c r="N23" s="3">
        <v>418113</v>
      </c>
      <c r="O23" s="6"/>
      <c r="P23" s="3">
        <v>2057578</v>
      </c>
      <c r="Q23" s="3"/>
    </row>
    <row r="24" spans="1:17" ht="12.75">
      <c r="A24" s="3"/>
      <c r="B24" s="12">
        <v>40</v>
      </c>
      <c r="C24" s="11" t="s">
        <v>24</v>
      </c>
      <c r="D24" s="1" t="s">
        <v>20</v>
      </c>
      <c r="F24" s="3">
        <v>32</v>
      </c>
      <c r="H24" s="3">
        <v>54000</v>
      </c>
      <c r="J24" s="3">
        <v>296452</v>
      </c>
      <c r="K24" s="6"/>
      <c r="L24" s="3">
        <v>1934807</v>
      </c>
      <c r="M24" s="6"/>
      <c r="N24" s="3">
        <v>257291</v>
      </c>
      <c r="O24" s="6"/>
      <c r="P24" s="3">
        <v>1363319</v>
      </c>
      <c r="Q24" s="3"/>
    </row>
    <row r="25" spans="1:17" ht="12.75">
      <c r="A25" s="3"/>
      <c r="B25" s="12">
        <v>45</v>
      </c>
      <c r="C25" s="11" t="s">
        <v>24</v>
      </c>
      <c r="D25" s="1" t="s">
        <v>19</v>
      </c>
      <c r="F25" s="3">
        <v>10</v>
      </c>
      <c r="H25" s="3">
        <v>12000</v>
      </c>
      <c r="J25" s="3">
        <v>44884</v>
      </c>
      <c r="K25" s="6"/>
      <c r="L25" s="3">
        <v>425282</v>
      </c>
      <c r="M25" s="6"/>
      <c r="N25" s="3">
        <v>110434</v>
      </c>
      <c r="O25" s="6"/>
      <c r="P25" s="3">
        <v>402866</v>
      </c>
      <c r="Q25" s="3"/>
    </row>
    <row r="26" spans="1:17" ht="12.75">
      <c r="A26" s="3"/>
      <c r="B26" s="12">
        <v>50</v>
      </c>
      <c r="C26" s="11" t="s">
        <v>24</v>
      </c>
      <c r="D26" s="1" t="s">
        <v>18</v>
      </c>
      <c r="F26" s="3">
        <v>14</v>
      </c>
      <c r="H26" s="3">
        <v>18000</v>
      </c>
      <c r="J26" s="3">
        <v>200410</v>
      </c>
      <c r="K26" s="6"/>
      <c r="L26" s="3">
        <v>1073306</v>
      </c>
      <c r="M26" s="6"/>
      <c r="N26" s="3">
        <v>152777</v>
      </c>
      <c r="O26" s="6"/>
      <c r="P26" s="3">
        <v>751042</v>
      </c>
      <c r="Q26" s="3"/>
    </row>
    <row r="27" spans="1:17" ht="12.75">
      <c r="A27" s="3"/>
      <c r="B27" s="12">
        <v>55</v>
      </c>
      <c r="C27" s="11" t="s">
        <v>24</v>
      </c>
      <c r="D27" s="1" t="s">
        <v>17</v>
      </c>
      <c r="F27" s="3">
        <v>7</v>
      </c>
      <c r="H27" s="3">
        <v>12000</v>
      </c>
      <c r="J27" s="3">
        <v>130277</v>
      </c>
      <c r="K27" s="6"/>
      <c r="L27" s="3">
        <v>620599</v>
      </c>
      <c r="M27" s="6"/>
      <c r="N27" s="3">
        <v>67656</v>
      </c>
      <c r="O27" s="6"/>
      <c r="P27" s="3">
        <v>340559</v>
      </c>
      <c r="Q27" s="3"/>
    </row>
    <row r="28" spans="1:17" ht="12.75">
      <c r="A28" s="3"/>
      <c r="B28" s="12">
        <v>60</v>
      </c>
      <c r="C28" s="11" t="s">
        <v>24</v>
      </c>
      <c r="D28" s="1" t="s">
        <v>16</v>
      </c>
      <c r="F28" s="3">
        <v>7</v>
      </c>
      <c r="H28" s="3">
        <v>6000</v>
      </c>
      <c r="J28" s="3">
        <v>133883</v>
      </c>
      <c r="K28" s="6"/>
      <c r="L28" s="3">
        <v>705429</v>
      </c>
      <c r="M28" s="6"/>
      <c r="N28" s="3">
        <v>527563</v>
      </c>
      <c r="O28" s="6"/>
      <c r="P28" s="3">
        <v>1587550</v>
      </c>
      <c r="Q28" s="3"/>
    </row>
    <row r="29" spans="1:17" ht="12.75">
      <c r="A29" s="3"/>
      <c r="B29" s="12">
        <v>65</v>
      </c>
      <c r="C29" s="11" t="s">
        <v>24</v>
      </c>
      <c r="D29" s="1" t="s">
        <v>15</v>
      </c>
      <c r="F29" s="3">
        <v>9</v>
      </c>
      <c r="H29" s="3">
        <v>36000</v>
      </c>
      <c r="J29" s="3">
        <v>55604</v>
      </c>
      <c r="K29" s="6"/>
      <c r="L29" s="3">
        <v>693167</v>
      </c>
      <c r="M29" s="6"/>
      <c r="N29" s="3">
        <v>46510</v>
      </c>
      <c r="O29" s="6"/>
      <c r="P29" s="3">
        <v>551309</v>
      </c>
      <c r="Q29" s="3"/>
    </row>
    <row r="30" spans="1:17" ht="12.75">
      <c r="A30" s="3"/>
      <c r="B30" s="12">
        <v>70</v>
      </c>
      <c r="C30" s="11" t="s">
        <v>24</v>
      </c>
      <c r="D30" s="1" t="s">
        <v>14</v>
      </c>
      <c r="F30" s="3">
        <v>3</v>
      </c>
      <c r="H30" s="3">
        <v>12000</v>
      </c>
      <c r="J30" s="3">
        <v>86945</v>
      </c>
      <c r="K30" s="6"/>
      <c r="L30" s="3">
        <v>245367</v>
      </c>
      <c r="M30" s="6"/>
      <c r="N30" s="3">
        <v>11026</v>
      </c>
      <c r="O30" s="6"/>
      <c r="P30" s="3">
        <v>75941</v>
      </c>
      <c r="Q30" s="3"/>
    </row>
    <row r="31" spans="1:17" ht="12.75">
      <c r="A31" s="3"/>
      <c r="B31" s="12">
        <v>75</v>
      </c>
      <c r="C31" s="11" t="s">
        <v>24</v>
      </c>
      <c r="D31" s="1" t="s">
        <v>13</v>
      </c>
      <c r="F31" s="3">
        <v>4</v>
      </c>
      <c r="H31" s="3">
        <v>12000</v>
      </c>
      <c r="J31" s="3">
        <v>43023</v>
      </c>
      <c r="K31" s="6"/>
      <c r="L31" s="3">
        <v>503039</v>
      </c>
      <c r="M31" s="6"/>
      <c r="N31" s="3">
        <v>1706587</v>
      </c>
      <c r="O31" s="6"/>
      <c r="P31" s="3">
        <v>4530896</v>
      </c>
      <c r="Q31" s="3"/>
    </row>
    <row r="32" spans="1:17" ht="12.75">
      <c r="A32" s="3"/>
      <c r="B32" s="12">
        <v>80</v>
      </c>
      <c r="C32" s="11" t="s">
        <v>24</v>
      </c>
      <c r="D32" s="1" t="s">
        <v>12</v>
      </c>
      <c r="F32" s="3">
        <v>2</v>
      </c>
      <c r="H32" s="3">
        <v>6000</v>
      </c>
      <c r="J32" s="3">
        <v>29089</v>
      </c>
      <c r="K32" s="6"/>
      <c r="L32" s="3">
        <v>353817</v>
      </c>
      <c r="M32" s="6"/>
      <c r="N32" s="3">
        <v>11331</v>
      </c>
      <c r="O32" s="6"/>
      <c r="P32" s="3">
        <v>78275</v>
      </c>
      <c r="Q32" s="3"/>
    </row>
    <row r="33" spans="1:17" ht="12.75">
      <c r="A33" s="3"/>
      <c r="B33" s="12">
        <v>85</v>
      </c>
      <c r="C33" s="11" t="s">
        <v>24</v>
      </c>
      <c r="D33" s="1" t="s">
        <v>11</v>
      </c>
      <c r="F33" s="3">
        <v>3</v>
      </c>
      <c r="H33" s="3">
        <v>10000</v>
      </c>
      <c r="J33" s="3">
        <v>12637</v>
      </c>
      <c r="K33" s="6"/>
      <c r="L33" s="3">
        <v>247557</v>
      </c>
      <c r="M33" s="6"/>
      <c r="N33" s="3">
        <v>23953</v>
      </c>
      <c r="O33" s="6"/>
      <c r="P33" s="3">
        <v>170884</v>
      </c>
      <c r="Q33" s="3"/>
    </row>
    <row r="34" spans="1:17" ht="12.75">
      <c r="A34" s="3"/>
      <c r="B34" s="12">
        <v>90</v>
      </c>
      <c r="C34" s="11" t="s">
        <v>24</v>
      </c>
      <c r="D34" s="1" t="s">
        <v>10</v>
      </c>
      <c r="F34" s="3">
        <v>2</v>
      </c>
      <c r="H34" s="3">
        <v>6000</v>
      </c>
      <c r="J34" s="3">
        <v>19847</v>
      </c>
      <c r="K34" s="6"/>
      <c r="L34" s="3">
        <v>472034</v>
      </c>
      <c r="M34" s="6"/>
      <c r="N34" s="3">
        <v>559962</v>
      </c>
      <c r="O34" s="6"/>
      <c r="P34" s="3">
        <v>1079060</v>
      </c>
      <c r="Q34" s="3"/>
    </row>
    <row r="35" spans="1:17" ht="12.75">
      <c r="A35" s="3"/>
      <c r="B35" s="12">
        <v>95</v>
      </c>
      <c r="C35" s="11" t="s">
        <v>24</v>
      </c>
      <c r="D35" s="1" t="s">
        <v>9</v>
      </c>
      <c r="F35" s="3">
        <v>1</v>
      </c>
      <c r="H35" s="3">
        <v>0</v>
      </c>
      <c r="J35" s="3">
        <v>0</v>
      </c>
      <c r="K35" s="6"/>
      <c r="L35" s="3">
        <v>46610</v>
      </c>
      <c r="M35" s="6"/>
      <c r="N35" s="3">
        <v>0</v>
      </c>
      <c r="O35" s="6"/>
      <c r="P35" s="3">
        <v>500</v>
      </c>
      <c r="Q35" s="3"/>
    </row>
    <row r="36" spans="1:17" ht="12.75">
      <c r="A36" s="7"/>
      <c r="B36" s="164" t="s">
        <v>8</v>
      </c>
      <c r="C36" s="164"/>
      <c r="D36" s="164"/>
      <c r="E36" s="10"/>
      <c r="F36" s="8">
        <v>6</v>
      </c>
      <c r="G36" s="10"/>
      <c r="H36" s="8">
        <v>6000</v>
      </c>
      <c r="I36" s="10"/>
      <c r="J36" s="8">
        <v>28977</v>
      </c>
      <c r="K36" s="9"/>
      <c r="L36" s="8">
        <v>320765</v>
      </c>
      <c r="M36" s="9"/>
      <c r="N36" s="8">
        <v>51238</v>
      </c>
      <c r="O36" s="9"/>
      <c r="P36" s="8">
        <v>310197</v>
      </c>
      <c r="Q36" s="7"/>
    </row>
    <row r="37" spans="1:17" ht="12.75">
      <c r="A37" s="3"/>
      <c r="B37" s="5" t="s">
        <v>7</v>
      </c>
      <c r="C37" s="4"/>
      <c r="D37" s="4"/>
      <c r="F37" s="3">
        <f>SUM(F21:F36)</f>
        <v>419</v>
      </c>
      <c r="H37" s="3">
        <f>SUM(H21:H36)</f>
        <v>618646</v>
      </c>
      <c r="J37" s="3">
        <f>SUM(J21:J36)</f>
        <v>4284420</v>
      </c>
      <c r="K37" s="6"/>
      <c r="L37" s="3">
        <f>SUM(L21:L36)</f>
        <v>19895203</v>
      </c>
      <c r="M37" s="6"/>
      <c r="N37" s="3">
        <f>SUM(N21:N36)</f>
        <v>5991337</v>
      </c>
      <c r="O37" s="6"/>
      <c r="P37" s="3">
        <f>SUM(P21:P36)</f>
        <v>21310479</v>
      </c>
      <c r="Q37" s="3"/>
    </row>
    <row r="38" spans="1:17" ht="12.75">
      <c r="A38" s="2"/>
      <c r="L38" s="2"/>
      <c r="P38" s="2"/>
      <c r="Q38" s="2"/>
    </row>
    <row r="39" spans="1:17" ht="12.75">
      <c r="A39" s="3"/>
      <c r="B39" s="5" t="s">
        <v>6</v>
      </c>
      <c r="C39" s="4"/>
      <c r="F39" s="3">
        <v>3</v>
      </c>
      <c r="H39" s="3">
        <v>0</v>
      </c>
      <c r="J39" s="3">
        <v>40953</v>
      </c>
      <c r="K39" s="6"/>
      <c r="L39" s="3">
        <v>3198020</v>
      </c>
      <c r="M39" s="6"/>
      <c r="N39" s="3">
        <v>1936711</v>
      </c>
      <c r="O39" s="6"/>
      <c r="P39" s="3">
        <v>12536885</v>
      </c>
      <c r="Q39" s="3"/>
    </row>
    <row r="40" spans="1:17" ht="12.75">
      <c r="A40" s="2"/>
      <c r="L40" s="2"/>
      <c r="P40" s="2"/>
      <c r="Q40" s="2"/>
    </row>
    <row r="41" spans="1:17" ht="12.75">
      <c r="A41" s="3"/>
      <c r="B41" s="5" t="s">
        <v>5</v>
      </c>
      <c r="C41" s="4"/>
      <c r="F41" s="3">
        <f>F19+F37+F39</f>
        <v>5609</v>
      </c>
      <c r="H41" s="3">
        <f>H19+H37+H39</f>
        <v>2551037</v>
      </c>
      <c r="J41" s="3">
        <f>J19+J37+J39</f>
        <v>24425185</v>
      </c>
      <c r="L41" s="3">
        <f>L19+L37+L39</f>
        <v>87950124</v>
      </c>
      <c r="N41" s="3">
        <f>N19+N37+N39</f>
        <v>27825525</v>
      </c>
      <c r="P41" s="3">
        <f>P19+P37+P39</f>
        <v>116430639</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WCIRB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Firkus</dc:creator>
  <cp:keywords/>
  <dc:description/>
  <cp:lastModifiedBy>Tony Milano</cp:lastModifiedBy>
  <cp:lastPrinted>2017-06-21T20:56:38Z</cp:lastPrinted>
  <dcterms:created xsi:type="dcterms:W3CDTF">2017-06-21T17:35:32Z</dcterms:created>
  <dcterms:modified xsi:type="dcterms:W3CDTF">2017-08-22T21:59:44Z</dcterms:modified>
  <cp:category/>
  <cp:version/>
  <cp:contentType/>
  <cp:contentStatus/>
</cp:coreProperties>
</file>